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รายละเอียดรับ-จ่าย" sheetId="1" r:id="rId1"/>
    <sheet name="กระแสเงินสด" sheetId="2" r:id="rId2"/>
    <sheet name="งบทดลอง" sheetId="3" r:id="rId3"/>
    <sheet name="รับ-จ่าย (2)" sheetId="4" r:id="rId4"/>
  </sheets>
  <externalReferences>
    <externalReference r:id="rId7"/>
  </externalReferences>
  <definedNames>
    <definedName name="_xlnm.Print_Area" localSheetId="0">'รายละเอียดรับ-จ่าย'!$A$1:$V$168</definedName>
  </definedNames>
  <calcPr fullCalcOnLoad="1"/>
</workbook>
</file>

<file path=xl/sharedStrings.xml><?xml version="1.0" encoding="utf-8"?>
<sst xmlns="http://schemas.openxmlformats.org/spreadsheetml/2006/main" count="649" uniqueCount="396">
  <si>
    <t>เทศบาลตำบลเทพาลัย</t>
  </si>
  <si>
    <t>รายงาน รับ - จ่ายเงิน</t>
  </si>
  <si>
    <t>ปีงบประมาณ  2558   ประจำเดือน พฤษภาคม  2558</t>
  </si>
  <si>
    <t>จนถึงปัจจุบัน</t>
  </si>
  <si>
    <t>เดือนนี้</t>
  </si>
  <si>
    <t>ประมาณการ</t>
  </si>
  <si>
    <t>เงินอุดหนุนระบุวัตถุ</t>
  </si>
  <si>
    <t>เกิดขึ้นจริง</t>
  </si>
  <si>
    <t>รายการ</t>
  </si>
  <si>
    <t>รหัส</t>
  </si>
  <si>
    <t>บาท</t>
  </si>
  <si>
    <t>ประสงค์/เฉพาะกิจ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</si>
  <si>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</si>
  <si>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</si>
  <si>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</si>
  <si>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</si>
  <si>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</si>
  <si>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</si>
  <si>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</si>
  <si>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</si>
  <si>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</si>
  <si>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</si>
  <si>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</si>
  <si>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</si>
  <si>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</si>
  <si>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</si>
  <si>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</si>
  <si>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</si>
  <si>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</si>
  <si>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</si>
  <si>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</si>
  <si>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</si>
  <si>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</si>
  <si>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</si>
  <si>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</si>
  <si>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</si>
  <si>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</si>
  <si>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113301</t>
  </si>
  <si>
    <t>ลูกหนี้ภาษีบำรุงท้องที่</t>
  </si>
  <si>
    <t>113302</t>
  </si>
  <si>
    <t>ลูกหนี้ภาษีป้าย</t>
  </si>
  <si>
    <t>113303</t>
  </si>
  <si>
    <t>ลูกหนี้เงินยืม</t>
  </si>
  <si>
    <t>113100</t>
  </si>
  <si>
    <t>ลูกหนี้เงินยืมเงินสะสม</t>
  </si>
  <si>
    <t>113700</t>
  </si>
  <si>
    <t>เงินขาดบัญชี</t>
  </si>
  <si>
    <t>123003</t>
  </si>
  <si>
    <t>รายจ่ายผลัดส่งใบสำคัญ</t>
  </si>
  <si>
    <t>214000</t>
  </si>
  <si>
    <t>รายจ่ายค้างจ่าย</t>
  </si>
  <si>
    <t>211000</t>
  </si>
  <si>
    <t>เงินรับฝาก  (หมายเหตุ 2)</t>
  </si>
  <si>
    <t>215000</t>
  </si>
  <si>
    <t>รับเงินสะสม</t>
  </si>
  <si>
    <t>300000</t>
  </si>
  <si>
    <t>เงินค่าสมทบกองทุน ก.ส.ท.</t>
  </si>
  <si>
    <t>112002</t>
  </si>
  <si>
    <t>เจ้าหนี้-ร้านสิริมงคลพานิช</t>
  </si>
  <si>
    <t>210100</t>
  </si>
  <si>
    <t>เงินเกินบัญชี</t>
  </si>
  <si>
    <t>216001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</si>
  <si>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</si>
  <si>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</si>
  <si>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</si>
  <si>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</si>
  <si>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</si>
  <si>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</si>
  <si>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</si>
  <si>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</si>
  <si>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</si>
  <si>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</si>
  <si>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</si>
  <si>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</si>
  <si>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</si>
  <si>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</si>
  <si>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</si>
  <si>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</si>
  <si>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</si>
  <si>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</si>
  <si>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</si>
  <si>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</si>
  <si>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</si>
  <si>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</si>
  <si>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</si>
  <si>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</si>
  <si>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ลูกหนี้เงินยืมเงินงบประมาณ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</si>
  <si>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</si>
  <si>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</si>
  <si>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</si>
  <si>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</si>
  <si>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</si>
  <si>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</si>
  <si>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</si>
  <si>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(1,790,515</t>
  </si>
  <si>
    <t>99)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</si>
  <si>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</si>
  <si>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</si>
  <si>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</si>
  <si>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</si>
  <si>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</si>
  <si>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</si>
  <si>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</si>
  <si>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</si>
  <si>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</si>
  <si>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</si>
  <si>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</si>
  <si>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</si>
  <si>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</si>
  <si>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</si>
  <si>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</si>
  <si>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</si>
  <si>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เงินฝาก กสท. หรือ กสอ.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</si>
  <si>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</si>
  <si>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</si>
  <si>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</si>
  <si>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รายจ่ายผัดส่งใบสำคัญ</t>
  </si>
  <si>
    <t>เงินรับฝาก (หมายเหตุ 2 )</t>
  </si>
  <si>
    <t>310000</t>
  </si>
  <si>
    <t>เงินทุนสำรองเงินสะสม</t>
  </si>
  <si>
    <t>320000</t>
  </si>
  <si>
    <t>เงินรายรับ  (หมายเหตุ 1)</t>
  </si>
  <si>
    <t>190001</t>
  </si>
  <si>
    <t>511000</t>
  </si>
  <si>
    <t>เงินเดือน (ฝ่ายการเมือง )</t>
  </si>
  <si>
    <t>รายงานกระแสเงินสด</t>
  </si>
  <si>
    <t>เพียงวันที่  29  พฤษภาคม 2558</t>
  </si>
  <si>
    <t>รายรับ</t>
  </si>
  <si>
    <t>ตั้งแต่ต้นปี</t>
  </si>
  <si>
    <t>รับเงินรายรับ</t>
  </si>
  <si>
    <t>รับเงินรับฝาก</t>
  </si>
  <si>
    <t>ภาษีหน้าฎีกา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</si>
  <si>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</si>
  <si>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</si>
  <si>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</si>
  <si>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</si>
  <si>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</si>
  <si>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</si>
  <si>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</si>
  <si>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</si>
  <si>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</si>
  <si>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</si>
  <si>
    <t>หมายเหตุ 1</t>
  </si>
  <si>
    <t>รายรับจริงประกอบงบทดลองและรายงานรับ - จ่ายเงินสด</t>
  </si>
  <si>
    <t>วันที่  29  พฤษภาคม  2558</t>
  </si>
  <si>
    <t>.</t>
  </si>
  <si>
    <t>รับจริงจนถึงปัจจุบัน</t>
  </si>
  <si>
    <t>รับจริงเดือนนี้</t>
  </si>
  <si>
    <t>รายได้จัดเก็บเอง</t>
  </si>
  <si>
    <t>หมวดภาษีอากร</t>
  </si>
  <si>
    <t>(1)  ภาษีโรงเรือนและที่ดิน</t>
  </si>
  <si>
    <t>411001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</si>
  <si>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</si>
  <si>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</si>
  <si>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</si>
  <si>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</si>
  <si>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</si>
  <si>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</si>
  <si>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อากรรังนกอีแอ่น</t>
  </si>
  <si>
    <t>411005</t>
  </si>
  <si>
    <t>(6)  ภาษีบำรุง อบจ. จากสถานค้าปลีกยาสูบ</t>
  </si>
  <si>
    <t>411006</t>
  </si>
  <si>
    <t>(7)  ภาษีบำรุง อบจ.จากสถานค้าปลีกน้ำมัน</t>
  </si>
  <si>
    <t>411007</t>
  </si>
  <si>
    <t>(8)ค่าธรรมเนียมบำรุง อบจ.จากผู้เข้าพักโรงแรม</t>
  </si>
  <si>
    <t>411008</t>
  </si>
  <si>
    <t xml:space="preserve">                                           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</si>
  <si>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</si>
  <si>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</si>
  <si>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412101</t>
  </si>
  <si>
    <t>(2)ค่าธรรมเนียมประทับตรารับรองให้จำหน่ายเนื้อสัตว์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</si>
  <si>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</si>
  <si>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</si>
  <si>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</si>
  <si>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</si>
  <si>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</si>
  <si>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ค่าธรรมเนียมเกี่ยวกับการจัดระเบียบจอดรถยนต์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</si>
  <si>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</si>
  <si>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</si>
  <si>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</si>
  <si>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ค่าธรรมเนียมเก็บและขนมูลฝอย</t>
  </si>
  <si>
    <t>412107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</si>
  <si>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</si>
  <si>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</si>
  <si>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</t>
  </si>
  <si>
    <t>412109</t>
  </si>
  <si>
    <t xml:space="preserve">      จำหน่ายอาหารหรือสถานที่สะสมอาหารในอาคารหรือพื้นที่ ซึ่งมี</t>
  </si>
  <si>
    <t xml:space="preserve">       พื้นที่ไม่เกิน  200  ตารางเมตร</t>
  </si>
  <si>
    <t>(10) ค่าธรรมเนียมเกี่ยวกับสุสานและฌาปนสถาน</t>
  </si>
  <si>
    <t>412110</t>
  </si>
  <si>
    <t>(11) ค่าธรรมเนียมปิดแผ่นป้ายประกาศหรือเขียนข้อความ หรือภาพ</t>
  </si>
  <si>
    <t>412111</t>
  </si>
  <si>
    <t xml:space="preserve">        ติดตั้ง เขียนป้าย หรือเอกสาร หรือทิ้ง หรือโปรยแผ่นประกาศ</t>
  </si>
  <si>
    <t xml:space="preserve">        เพื่อโฆษณาแก่ประชาชน</t>
  </si>
  <si>
    <t>(12) ค่าธรรมเนียมเกี่ยวกับการทะเบียนราษฎร</t>
  </si>
  <si>
    <t>412112</t>
  </si>
  <si>
    <t>(13) 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</si>
  <si>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</si>
  <si>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</si>
  <si>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</si>
  <si>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</si>
  <si>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</si>
  <si>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</si>
  <si>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</si>
  <si>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(17)ค่าธรรมเนียมตามประมวลกฎหมายที่ดินมาตรา 9 (อบจ)</t>
  </si>
  <si>
    <t>412117</t>
  </si>
  <si>
    <t>(18)ค่าธรรมเนียมการขอรับใบอนุญาตเป็นผู้มีสิทธิทำรายงานผล</t>
  </si>
  <si>
    <t>412118</t>
  </si>
  <si>
    <t>กระทบสิ่งแวดล้อม</t>
  </si>
  <si>
    <t>(19)ค่าธรรมเนียมใบอนุญาตเป็นผู้มีสิทธิทำรายงานผลกระทบ</t>
  </si>
  <si>
    <t>412119</t>
  </si>
  <si>
    <t>สิ่งแวดล้อม</t>
  </si>
  <si>
    <t>รายรับจริงเดือนนี้</t>
  </si>
  <si>
    <t>(20)ค่าธรรมเนียมคำขอรับใบอนุญาตเป็นผู้ควบคุม</t>
  </si>
  <si>
    <t>412120</t>
  </si>
  <si>
    <t>(21)ค่าธรรมเนียมใบอนุญาตเป็นผู้ควบคุม</t>
  </si>
  <si>
    <t>412121</t>
  </si>
  <si>
    <t>(22)ค่าธรรมเนียมคำขอรับใบอนุญาตเป็นผู้รับจ้างให้บริการ</t>
  </si>
  <si>
    <t>412122</t>
  </si>
  <si>
    <t>(23)ค่าธรรมเนียมเป็นผู้รับจ้างให้บริการ</t>
  </si>
  <si>
    <t>412123</t>
  </si>
  <si>
    <t>(24)ค่าธรรมเนียมการแพทย์</t>
  </si>
  <si>
    <t>412124</t>
  </si>
  <si>
    <t>(25)ค่าธรรมเนียมเกี่ยวกับการส่งเสริมและรักษาคุณภาพสิ่งแวดล้อม</t>
  </si>
  <si>
    <t>412125</t>
  </si>
  <si>
    <t>แห่งชาติ</t>
  </si>
  <si>
    <t>(26)ค่าธรรมเนียมเกี่ยวกับการบำบัดน้ำเสีย</t>
  </si>
  <si>
    <t>412126</t>
  </si>
  <si>
    <t>(27)ค่าธรรมเนียมเกี่ยวกับการบำบัดน้ำทิ้ง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</si>
  <si>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</si>
  <si>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</si>
  <si>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</si>
  <si>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 xml:space="preserve">(29)ค่าธรรมเนียมอื่น ๆ </t>
  </si>
  <si>
    <t>412199</t>
  </si>
  <si>
    <t>(30)ค่าปรับผู้กระทำความผิดกฎหมายการจัดระเบียบจอดยานยนต์</t>
  </si>
  <si>
    <t>412201</t>
  </si>
  <si>
    <t>(31)ค่าปรับผู้กระทำผิดกฎหมายจราจรทางบก</t>
  </si>
  <si>
    <t>412202</t>
  </si>
  <si>
    <t>(32) ค่าปรับผู้กระทำผิดกฎหมายการป้องกันและระงับอัคคีภัย</t>
  </si>
  <si>
    <t>412203</t>
  </si>
  <si>
    <t>(33)ค่าปรับผู้กระทำผิดกฎหมายรักษาความสะอาดและความเป็น</t>
  </si>
  <si>
    <t>412204</t>
  </si>
  <si>
    <t>ระเบียบเรียบร้อยของบ้านเมือง</t>
  </si>
  <si>
    <t>(34)ค่าปรับผู้กระทำผิดกฎหมายการทะเบียบราษฏร</t>
  </si>
  <si>
    <t>412205</t>
  </si>
  <si>
    <t>(35)ค่าปรับผู้กระทำผิดกฎหมายบัตรประจำตัวประชาชน</t>
  </si>
  <si>
    <t>412206</t>
  </si>
  <si>
    <t>(36)ค่าปรับผู้กระทำผิดกฎหมายสาธารณสุข</t>
  </si>
  <si>
    <t>412207</t>
  </si>
  <si>
    <t>(37)ค่าปรับผู้กระทำผิดกฎหมายโรคพิษสุขนัขบ้า</t>
  </si>
  <si>
    <t>412208</t>
  </si>
  <si>
    <t>(38) ค่าปรับผู้กระทำผิดกฎหมายและข้อบังคับท้องถิ่น</t>
  </si>
  <si>
    <t>412209</t>
  </si>
  <si>
    <t>(39) ค่าปรับการผิดสัญญา</t>
  </si>
  <si>
    <t>412210</t>
  </si>
  <si>
    <t>(40)ค่าปรับผู้กระทำผิด ตาม พ.ร.บ.ทะเบียนพาณิชย์</t>
  </si>
  <si>
    <t>412211</t>
  </si>
  <si>
    <t>(41) ค่าปรับอื่น ๆ</t>
  </si>
  <si>
    <t>412299</t>
  </si>
  <si>
    <t>(42) ค่าใบอนุญาตรับทำการเก็บ ขน หรือจำกัด สิ่งปฏิกูลหรือมูลฝอย</t>
  </si>
  <si>
    <t>412301</t>
  </si>
  <si>
    <t>(43)ค่าใบอนุญาตรับทำการกำจัดสิ่งปฎิกูลหรือมูลฝอย</t>
  </si>
  <si>
    <t>412302</t>
  </si>
  <si>
    <t>(44)ค่าใบอนุญาตประกอบการค้าสำหรับกิจการที่เป็นอันตราย</t>
  </si>
  <si>
    <t>ต่อสุขภาพ</t>
  </si>
  <si>
    <t>(45)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</si>
  <si>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</si>
  <si>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 หรือพื้นที่ใด ซึ่งมีพื้นที่เกิน 200 ตารางเมตร</t>
  </si>
  <si>
    <t>(46) ค่าใบอนุญาตจำหน่ายสินค้าในที่หรือทางสาธารณะ</t>
  </si>
  <si>
    <t>412305</t>
  </si>
  <si>
    <t>(47)ค่าใบอนุญาตให้ตั้งตลาดเอกชน</t>
  </si>
  <si>
    <t>412306</t>
  </si>
  <si>
    <t>(48) ค่าใบอนุญาตเกี่ยวกับการควบคุมอาคาร</t>
  </si>
  <si>
    <t>412307</t>
  </si>
  <si>
    <t>(49) ค่าใบอนุญาตเกี่ยวกับการโฆษณาโดยใช้เครื่องขยายเสียง</t>
  </si>
  <si>
    <t>412308</t>
  </si>
  <si>
    <t xml:space="preserve">(50) ค่าใบอนุญาตอื่น ๆ </t>
  </si>
  <si>
    <t>412399</t>
  </si>
  <si>
    <t xml:space="preserve">                                                  รวม</t>
  </si>
  <si>
    <t>หมวดรายได้จากทรัพย์สิน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</si>
  <si>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</si>
  <si>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</si>
  <si>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</si>
  <si>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</si>
  <si>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</t>
  </si>
  <si>
    <t>413003</t>
  </si>
  <si>
    <t xml:space="preserve">(4) เงินปันผลหรือเงินรางวัลต่าง ๆ </t>
  </si>
  <si>
    <t>413004</t>
  </si>
  <si>
    <t>(5) ค่าตอบแทนตามที่กฎหมายกำหนด</t>
  </si>
  <si>
    <t>413005</t>
  </si>
  <si>
    <t xml:space="preserve">(6)รายได้จากทรัพย์สินอื่น ๆ </t>
  </si>
  <si>
    <t>413999</t>
  </si>
  <si>
    <t xml:space="preserve">                                                                  รวม</t>
  </si>
  <si>
    <t>หมวดรายได้จากสาธารณูปโภคและการพาณิชย์</t>
  </si>
  <si>
    <t>(1)  เงินช่วยเหลือจากการประปา</t>
  </si>
  <si>
    <t>414001</t>
  </si>
  <si>
    <t>(2)เงินช่วยเหลือจากสถานธนานุบาล</t>
  </si>
  <si>
    <t>414002</t>
  </si>
  <si>
    <t>(3)เงินช่วยเหลือท้องถิ่นจากกิจการเฉพาะการ</t>
  </si>
  <si>
    <t>414003</t>
  </si>
  <si>
    <t>(4)รายได้หรือเงินสะสมจากการโอนกิจการสาธารณูปโภค</t>
  </si>
  <si>
    <t>414004</t>
  </si>
  <si>
    <t>หรือการพาณิชย์</t>
  </si>
  <si>
    <t>(5)เงินช่วยเหลือกิจการโรงแรม</t>
  </si>
  <si>
    <t>414005</t>
  </si>
  <si>
    <t>(6)รายได้จากสาธารณูปโภคและการพาณิชย์</t>
  </si>
  <si>
    <t>414006</t>
  </si>
  <si>
    <t>(7)รายได้จากสาธารณูปโภคอื่น ๆ</t>
  </si>
  <si>
    <t>414999</t>
  </si>
  <si>
    <t xml:space="preserve">                                                       รวม</t>
  </si>
  <si>
    <t>(1)ค่าจำหน่ายเวชภัณฑ์</t>
  </si>
  <si>
    <t>415001</t>
  </si>
  <si>
    <t>(2)ค่าจำหน่ายเศษของ</t>
  </si>
  <si>
    <t>415002</t>
  </si>
  <si>
    <t>(3)  เงินที่มีผู้อุทิศให้</t>
  </si>
  <si>
    <t>415003</t>
  </si>
  <si>
    <t>(4) ค่าขายแบบแปลน</t>
  </si>
  <si>
    <t>415004</t>
  </si>
  <si>
    <t>(5)  ค่าเขียนแบบแปลน</t>
  </si>
  <si>
    <t>415005</t>
  </si>
  <si>
    <t>(6)  ค่าจำหน่ายแบบพิมพ์และคำร้อง</t>
  </si>
  <si>
    <t>415006</t>
  </si>
  <si>
    <t>(7)  ค่ารับรองสำเนาและถ่ายเอกสาร</t>
  </si>
  <si>
    <t>415007</t>
  </si>
  <si>
    <t>(8)  ค่ามสัครสมาชิกห้องสมุด</t>
  </si>
  <si>
    <t>415008</t>
  </si>
  <si>
    <t xml:space="preserve">(9)  รายได้เบ็ดเตล็ดอื่น ๆ </t>
  </si>
  <si>
    <t>415999</t>
  </si>
  <si>
    <t xml:space="preserve">                                                            รวม</t>
  </si>
  <si>
    <t>หมวดรายได้จากทุน</t>
  </si>
  <si>
    <t>(1)  ค่าขายทอดตลาดทรัพย์สิน</t>
  </si>
  <si>
    <t>416001</t>
  </si>
  <si>
    <t xml:space="preserve">(2)รายได้จากทุนอื่น ๆ </t>
  </si>
  <si>
    <t>416999</t>
  </si>
  <si>
    <t xml:space="preserve">                                                             รวม</t>
  </si>
  <si>
    <t>รายได้ที่รัฐบาลเก็บแล้วจัดสรรให้องค์กรปกครองส่วนท้องถิ่น</t>
  </si>
  <si>
    <t>420000</t>
  </si>
  <si>
    <t>หมวดภาษีอากรจัดสรร</t>
  </si>
  <si>
    <t>(1) ภาษีและค่าธรรมเนียมรถยนต์หรือล้อเลื่อน</t>
  </si>
  <si>
    <t>421001</t>
  </si>
  <si>
    <t>(2) ภาษีมูลค่าเพิ่มตาม พ.ร.บ.กำหนดแผนฯ</t>
  </si>
  <si>
    <t>421002</t>
  </si>
  <si>
    <t>(3)ภาษีมูลค่าเพิ่มที่จัดเก็บตามประมวลรัษฎากร  5%</t>
  </si>
  <si>
    <t>421003</t>
  </si>
  <si>
    <t>(4)ภาษีมูลค่าเพิ่ม   1  ใน  9</t>
  </si>
  <si>
    <t>421004</t>
  </si>
  <si>
    <t>(5) ภาษีธุรกิจเฉพาะ</t>
  </si>
  <si>
    <t>421005</t>
  </si>
  <si>
    <t>(6) ภาษีสุรา</t>
  </si>
  <si>
    <t>421006</t>
  </si>
  <si>
    <t>(7) ภาษีสรรพสามิต</t>
  </si>
  <si>
    <t>421007</t>
  </si>
  <si>
    <t>(8) ภาษีการพนัน</t>
  </si>
  <si>
    <t>421008</t>
  </si>
  <si>
    <t>(9) ภาษีแสตมป์ยาสูบ</t>
  </si>
  <si>
    <t>421009</t>
  </si>
  <si>
    <t>(10)อากรประมง</t>
  </si>
  <si>
    <t>421010</t>
  </si>
  <si>
    <t>(11)ค่าภาคหลวง</t>
  </si>
  <si>
    <t>421011</t>
  </si>
  <si>
    <t>(12) ค่าภาคหลวงแร่</t>
  </si>
  <si>
    <t>421012</t>
  </si>
  <si>
    <t>(13) ค่าภาคหลวงปิโตรเลียม</t>
  </si>
  <si>
    <t>421013</t>
  </si>
  <si>
    <t>(14) เงินที่เก็บตามกฎหมายว่าด้วยยุทยานแห่งชาติ</t>
  </si>
  <si>
    <t>421014</t>
  </si>
  <si>
    <t>(15) ค่าธรรมเนียมจดทะเบียนสิทธิและนิติกรรมตามประมวลกฎหมายที่ดิน</t>
  </si>
  <si>
    <t>421015</t>
  </si>
  <si>
    <t>(16) อากรประทานบัตรและอาชญาบัตรประมง</t>
  </si>
  <si>
    <t>421016</t>
  </si>
  <si>
    <t>(17) ค่าธรรมเนียมน้ำบาดาล</t>
  </si>
  <si>
    <t>421017</t>
  </si>
  <si>
    <t>(18) ค่าธรรมเนียมสนามบิน</t>
  </si>
  <si>
    <t>421018</t>
  </si>
  <si>
    <t xml:space="preserve">(19)ภาษีจัดสรรอื่น ๆ </t>
  </si>
  <si>
    <t>421999</t>
  </si>
  <si>
    <t xml:space="preserve">                                          รวม</t>
  </si>
  <si>
    <t>รายได้ที่รัฐบาลอุดหนุนให้องค์กรปกครองส่วนท้องถิ่น</t>
  </si>
  <si>
    <t>430000</t>
  </si>
  <si>
    <t>หมวดเงินอุดหนุน</t>
  </si>
  <si>
    <t>(1)  เงินอุดหนุนทั่วไป สำหรับ อปท.ที่มีการบริหารจัดการที่ดี</t>
  </si>
  <si>
    <t>431001</t>
  </si>
  <si>
    <t>(2)เงินอุดหนุนทั่วไปสำหรับดำเนินการตามอำนาจหน้าที่และ</t>
  </si>
  <si>
    <t>431002</t>
  </si>
  <si>
    <t>ภารกิจถ่ายโอนเลือกทำ</t>
  </si>
  <si>
    <t>(3) เงินอุดหนุนทั่วไป เพื่อยุทธศาสตร์พัฒนาประเทศ</t>
  </si>
  <si>
    <t>รายได้ที่รัฐบาลอุดหนุนให้โดยระบุวัตถุประสงค์</t>
  </si>
  <si>
    <t>440000</t>
  </si>
  <si>
    <t>หมวดเงินอุดหนุนทั่วไประบุวัตถุประสงค์</t>
  </si>
  <si>
    <t>(1)เครงการสร้างหลักประกันรายได้ผู้สูงอายุ</t>
  </si>
  <si>
    <t>441001</t>
  </si>
  <si>
    <t>(2)โครงการจัดสวัสดิการเบี้ยความพิการ</t>
  </si>
  <si>
    <t>(3)การสนับสนุนศูนย์พัฒนาเด็กเล็ก</t>
  </si>
  <si>
    <t>(4)การป้องกันและแก้ไขปัญหายาเสพติด</t>
  </si>
  <si>
    <t xml:space="preserve">                                            รวม</t>
  </si>
  <si>
    <t>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</si>
</sst>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[$-107041E]d\ mmmm\ yyyy;@"/>
    <numFmt numFmtId="192" formatCode="0;[Red]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2" fillId="0" borderId="0" xfId="46" applyFont="1">
      <alignment/>
      <protection/>
    </xf>
    <xf numFmtId="0" fontId="20" fillId="0" borderId="10" xfId="46" applyFont="1" applyBorder="1" applyAlignment="1">
      <alignment horizontal="center"/>
      <protection/>
    </xf>
    <xf numFmtId="0" fontId="20" fillId="0" borderId="11" xfId="46" applyFont="1" applyBorder="1" applyAlignment="1">
      <alignment horizontal="center"/>
      <protection/>
    </xf>
    <xf numFmtId="0" fontId="20" fillId="0" borderId="12" xfId="46" applyFont="1" applyBorder="1" applyAlignment="1">
      <alignment horizontal="center"/>
      <protection/>
    </xf>
    <xf numFmtId="0" fontId="20" fillId="0" borderId="13" xfId="46" applyFont="1" applyBorder="1">
      <alignment/>
      <protection/>
    </xf>
    <xf numFmtId="0" fontId="20" fillId="0" borderId="14" xfId="46" applyFont="1" applyBorder="1" applyAlignment="1">
      <alignment horizontal="center"/>
      <protection/>
    </xf>
    <xf numFmtId="0" fontId="20" fillId="0" borderId="15" xfId="46" applyFont="1" applyBorder="1" applyAlignment="1">
      <alignment horizontal="center"/>
      <protection/>
    </xf>
    <xf numFmtId="0" fontId="20" fillId="0" borderId="16" xfId="46" applyFont="1" applyBorder="1" applyAlignment="1">
      <alignment horizontal="center"/>
      <protection/>
    </xf>
    <xf numFmtId="0" fontId="20" fillId="0" borderId="17" xfId="46" applyFont="1" applyBorder="1" applyAlignment="1">
      <alignment horizontal="center"/>
      <protection/>
    </xf>
    <xf numFmtId="0" fontId="20" fillId="0" borderId="16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0" fontId="20" fillId="0" borderId="20" xfId="46" applyFont="1" applyBorder="1">
      <alignment/>
      <protection/>
    </xf>
    <xf numFmtId="0" fontId="20" fillId="0" borderId="19" xfId="46" applyFont="1" applyBorder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187" fontId="20" fillId="0" borderId="16" xfId="46" applyNumberFormat="1" applyFont="1" applyBorder="1">
      <alignment/>
      <protection/>
    </xf>
    <xf numFmtId="0" fontId="20" fillId="0" borderId="16" xfId="46" applyFont="1" applyBorder="1">
      <alignment/>
      <protection/>
    </xf>
    <xf numFmtId="188" fontId="20" fillId="0" borderId="13" xfId="46" applyNumberFormat="1" applyFont="1" applyBorder="1">
      <alignment/>
      <protection/>
    </xf>
    <xf numFmtId="188" fontId="20" fillId="0" borderId="13" xfId="46" applyNumberFormat="1" applyFont="1" applyBorder="1" applyAlignment="1">
      <alignment horizontal="center"/>
      <protection/>
    </xf>
    <xf numFmtId="188" fontId="20" fillId="0" borderId="13" xfId="46" applyNumberFormat="1" applyFont="1" applyBorder="1" applyAlignment="1">
      <alignment vertical="center"/>
      <protection/>
    </xf>
    <xf numFmtId="189" fontId="20" fillId="0" borderId="13" xfId="46" applyNumberFormat="1" applyFont="1" applyBorder="1" applyAlignment="1">
      <alignment horizontal="center" vertical="center"/>
      <protection/>
    </xf>
    <xf numFmtId="0" fontId="20" fillId="0" borderId="21" xfId="46" applyFont="1" applyBorder="1">
      <alignment/>
      <protection/>
    </xf>
    <xf numFmtId="188" fontId="20" fillId="0" borderId="21" xfId="46" applyNumberFormat="1" applyFont="1" applyBorder="1">
      <alignment/>
      <protection/>
    </xf>
    <xf numFmtId="188" fontId="20" fillId="0" borderId="21" xfId="46" applyNumberFormat="1" applyFont="1" applyBorder="1" applyAlignment="1">
      <alignment horizontal="center"/>
      <protection/>
    </xf>
    <xf numFmtId="49" fontId="20" fillId="0" borderId="21" xfId="46" applyNumberFormat="1" applyFont="1" applyBorder="1">
      <alignment/>
      <protection/>
    </xf>
    <xf numFmtId="3" fontId="20" fillId="0" borderId="16" xfId="46" applyNumberFormat="1" applyFont="1" applyBorder="1">
      <alignment/>
      <protection/>
    </xf>
    <xf numFmtId="190" fontId="20" fillId="0" borderId="16" xfId="38" applyNumberFormat="1" applyFont="1" applyBorder="1" applyAlignment="1">
      <alignment horizontal="center"/>
    </xf>
    <xf numFmtId="43" fontId="20" fillId="0" borderId="16" xfId="38" applyFont="1" applyBorder="1" applyAlignment="1">
      <alignment horizontal="center"/>
    </xf>
    <xf numFmtId="188" fontId="20" fillId="0" borderId="16" xfId="46" applyNumberFormat="1" applyFont="1" applyBorder="1">
      <alignment/>
      <protection/>
    </xf>
    <xf numFmtId="189" fontId="20" fillId="0" borderId="16" xfId="46" applyNumberFormat="1" applyFont="1" applyBorder="1" applyAlignment="1">
      <alignment horizontal="center"/>
      <protection/>
    </xf>
    <xf numFmtId="49" fontId="20" fillId="0" borderId="16" xfId="46" applyNumberFormat="1" applyFont="1" applyBorder="1" applyAlignment="1">
      <alignment horizontal="center"/>
      <protection/>
    </xf>
    <xf numFmtId="0" fontId="20" fillId="0" borderId="22" xfId="46" applyFont="1" applyBorder="1">
      <alignment/>
      <protection/>
    </xf>
    <xf numFmtId="0" fontId="20" fillId="0" borderId="16" xfId="46" applyFont="1" applyBorder="1" applyAlignment="1">
      <alignment horizontal="right"/>
      <protection/>
    </xf>
    <xf numFmtId="188" fontId="20" fillId="0" borderId="16" xfId="46" applyNumberFormat="1" applyFont="1" applyBorder="1" applyAlignment="1">
      <alignment horizontal="right"/>
      <protection/>
    </xf>
    <xf numFmtId="190" fontId="20" fillId="0" borderId="16" xfId="38" applyNumberFormat="1" applyFont="1" applyBorder="1" applyAlignment="1">
      <alignment horizontal="right"/>
    </xf>
    <xf numFmtId="0" fontId="23" fillId="0" borderId="16" xfId="46" applyFont="1" applyBorder="1">
      <alignment/>
      <protection/>
    </xf>
    <xf numFmtId="3" fontId="20" fillId="0" borderId="23" xfId="46" applyNumberFormat="1" applyFont="1" applyBorder="1">
      <alignment/>
      <protection/>
    </xf>
    <xf numFmtId="0" fontId="20" fillId="0" borderId="23" xfId="46" applyFont="1" applyBorder="1" applyAlignment="1">
      <alignment horizontal="center"/>
      <protection/>
    </xf>
    <xf numFmtId="190" fontId="20" fillId="0" borderId="24" xfId="38" applyNumberFormat="1" applyFont="1" applyBorder="1" applyAlignment="1">
      <alignment horizontal="center"/>
    </xf>
    <xf numFmtId="188" fontId="20" fillId="0" borderId="24" xfId="38" applyNumberFormat="1" applyFont="1" applyBorder="1" applyAlignment="1">
      <alignment/>
    </xf>
    <xf numFmtId="189" fontId="20" fillId="0" borderId="23" xfId="46" applyNumberFormat="1" applyFont="1" applyBorder="1" applyAlignment="1">
      <alignment horizontal="center"/>
      <protection/>
    </xf>
    <xf numFmtId="49" fontId="20" fillId="0" borderId="16" xfId="46" applyNumberFormat="1" applyFont="1" applyBorder="1" applyAlignment="1" quotePrefix="1">
      <alignment horizontal="center"/>
      <protection/>
    </xf>
    <xf numFmtId="188" fontId="20" fillId="0" borderId="23" xfId="46" applyNumberFormat="1" applyFont="1" applyBorder="1" applyAlignment="1">
      <alignment horizontal="right"/>
      <protection/>
    </xf>
    <xf numFmtId="43" fontId="20" fillId="0" borderId="16" xfId="38" applyFont="1" applyBorder="1" applyAlignment="1">
      <alignment/>
    </xf>
    <xf numFmtId="188" fontId="20" fillId="0" borderId="16" xfId="46" applyNumberFormat="1" applyFont="1" applyBorder="1" applyAlignment="1">
      <alignment horizontal="center"/>
      <protection/>
    </xf>
    <xf numFmtId="3" fontId="20" fillId="0" borderId="16" xfId="46" applyNumberFormat="1" applyFont="1" applyBorder="1" applyAlignment="1">
      <alignment horizontal="right"/>
      <protection/>
    </xf>
    <xf numFmtId="188" fontId="20" fillId="0" borderId="16" xfId="38" applyNumberFormat="1" applyFont="1" applyBorder="1" applyAlignment="1">
      <alignment/>
    </xf>
    <xf numFmtId="49" fontId="20" fillId="0" borderId="16" xfId="46" applyNumberFormat="1" applyFont="1" applyBorder="1">
      <alignment/>
      <protection/>
    </xf>
    <xf numFmtId="0" fontId="20" fillId="0" borderId="23" xfId="46" applyFont="1" applyBorder="1">
      <alignment/>
      <protection/>
    </xf>
    <xf numFmtId="190" fontId="20" fillId="0" borderId="23" xfId="38" applyNumberFormat="1" applyFont="1" applyBorder="1" applyAlignment="1">
      <alignment/>
    </xf>
    <xf numFmtId="188" fontId="20" fillId="0" borderId="23" xfId="38" applyNumberFormat="1" applyFont="1" applyBorder="1" applyAlignment="1">
      <alignment/>
    </xf>
    <xf numFmtId="3" fontId="20" fillId="0" borderId="25" xfId="46" applyNumberFormat="1" applyFont="1" applyBorder="1">
      <alignment/>
      <protection/>
    </xf>
    <xf numFmtId="0" fontId="20" fillId="0" borderId="25" xfId="46" applyFont="1" applyBorder="1" applyAlignment="1">
      <alignment horizontal="center"/>
      <protection/>
    </xf>
    <xf numFmtId="190" fontId="20" fillId="0" borderId="25" xfId="38" applyNumberFormat="1" applyFont="1" applyBorder="1" applyAlignment="1">
      <alignment horizontal="center"/>
    </xf>
    <xf numFmtId="188" fontId="20" fillId="0" borderId="25" xfId="38" applyNumberFormat="1" applyFont="1" applyBorder="1" applyAlignment="1">
      <alignment/>
    </xf>
    <xf numFmtId="189" fontId="20" fillId="0" borderId="25" xfId="46" applyNumberFormat="1" applyFont="1" applyBorder="1" applyAlignment="1">
      <alignment horizontal="center"/>
      <protection/>
    </xf>
    <xf numFmtId="0" fontId="22" fillId="0" borderId="0" xfId="46" applyFont="1" applyAlignment="1">
      <alignment horizontal="center"/>
      <protection/>
    </xf>
    <xf numFmtId="188" fontId="20" fillId="0" borderId="25" xfId="46" applyNumberFormat="1" applyFont="1" applyBorder="1">
      <alignment/>
      <protection/>
    </xf>
    <xf numFmtId="188" fontId="20" fillId="0" borderId="20" xfId="46" applyNumberFormat="1" applyFont="1" applyBorder="1">
      <alignment/>
      <protection/>
    </xf>
    <xf numFmtId="190" fontId="20" fillId="0" borderId="16" xfId="38" applyNumberFormat="1" applyFont="1" applyBorder="1" applyAlignment="1">
      <alignment vertical="center"/>
    </xf>
    <xf numFmtId="0" fontId="20" fillId="0" borderId="16" xfId="46" applyFont="1" applyBorder="1" applyAlignment="1">
      <alignment vertical="center"/>
      <protection/>
    </xf>
    <xf numFmtId="188" fontId="20" fillId="0" borderId="16" xfId="46" applyNumberFormat="1" applyFont="1" applyBorder="1" applyAlignment="1">
      <alignment vertical="center"/>
      <protection/>
    </xf>
    <xf numFmtId="188" fontId="20" fillId="0" borderId="16" xfId="46" applyNumberFormat="1" applyFont="1" applyBorder="1" applyAlignment="1">
      <alignment horizontal="center" vertical="center"/>
      <protection/>
    </xf>
    <xf numFmtId="0" fontId="24" fillId="0" borderId="16" xfId="46" applyFont="1" applyBorder="1" applyAlignment="1">
      <alignment vertical="center"/>
      <protection/>
    </xf>
    <xf numFmtId="189" fontId="20" fillId="0" borderId="16" xfId="46" applyNumberFormat="1" applyFont="1" applyBorder="1" applyAlignment="1">
      <alignment horizontal="center" vertical="center"/>
      <protection/>
    </xf>
    <xf numFmtId="190" fontId="20" fillId="0" borderId="16" xfId="38" applyNumberFormat="1" applyFont="1" applyBorder="1" applyAlignment="1">
      <alignment/>
    </xf>
    <xf numFmtId="188" fontId="20" fillId="0" borderId="16" xfId="38" applyNumberFormat="1" applyFont="1" applyBorder="1" applyAlignment="1">
      <alignment horizontal="right"/>
    </xf>
    <xf numFmtId="43" fontId="20" fillId="0" borderId="0" xfId="46" applyNumberFormat="1" applyFont="1">
      <alignment/>
      <protection/>
    </xf>
    <xf numFmtId="190" fontId="20" fillId="0" borderId="23" xfId="38" applyNumberFormat="1" applyFont="1" applyBorder="1" applyAlignment="1">
      <alignment horizontal="right"/>
    </xf>
    <xf numFmtId="188" fontId="20" fillId="0" borderId="23" xfId="38" applyNumberFormat="1" applyFont="1" applyBorder="1" applyAlignment="1">
      <alignment horizontal="right"/>
    </xf>
    <xf numFmtId="190" fontId="20" fillId="0" borderId="23" xfId="38" applyNumberFormat="1" applyFont="1" applyBorder="1" applyAlignment="1">
      <alignment vertical="center"/>
    </xf>
    <xf numFmtId="0" fontId="20" fillId="0" borderId="23" xfId="46" applyFont="1" applyBorder="1" applyAlignment="1">
      <alignment horizontal="center" vertical="center"/>
      <protection/>
    </xf>
    <xf numFmtId="188" fontId="20" fillId="0" borderId="23" xfId="46" applyNumberFormat="1" applyFont="1" applyBorder="1" applyAlignment="1">
      <alignment vertical="center"/>
      <protection/>
    </xf>
    <xf numFmtId="189" fontId="20" fillId="0" borderId="23" xfId="46" applyNumberFormat="1" applyFont="1" applyBorder="1" applyAlignment="1">
      <alignment horizontal="center" vertical="center"/>
      <protection/>
    </xf>
    <xf numFmtId="0" fontId="20" fillId="0" borderId="22" xfId="46" applyFont="1" applyBorder="1" applyAlignment="1">
      <alignment horizontal="center"/>
      <protection/>
    </xf>
    <xf numFmtId="0" fontId="20" fillId="0" borderId="17" xfId="46" applyFont="1" applyBorder="1" applyAlignment="1">
      <alignment horizontal="center"/>
      <protection/>
    </xf>
    <xf numFmtId="188" fontId="20" fillId="0" borderId="25" xfId="46" applyNumberFormat="1" applyFont="1" applyBorder="1" applyAlignment="1">
      <alignment vertical="center"/>
      <protection/>
    </xf>
    <xf numFmtId="0" fontId="20" fillId="0" borderId="0" xfId="46" applyFont="1" applyBorder="1">
      <alignment/>
      <protection/>
    </xf>
    <xf numFmtId="188" fontId="20" fillId="0" borderId="14" xfId="38" applyNumberFormat="1" applyFont="1" applyBorder="1" applyAlignment="1">
      <alignment horizontal="right"/>
    </xf>
    <xf numFmtId="188" fontId="20" fillId="0" borderId="26" xfId="38" applyNumberFormat="1" applyFont="1" applyBorder="1" applyAlignment="1">
      <alignment horizontal="right"/>
    </xf>
    <xf numFmtId="188" fontId="20" fillId="0" borderId="23" xfId="46" applyNumberFormat="1" applyFont="1" applyBorder="1" applyAlignment="1">
      <alignment horizontal="center"/>
      <protection/>
    </xf>
    <xf numFmtId="0" fontId="20" fillId="0" borderId="0" xfId="46" applyFont="1" applyAlignment="1">
      <alignment vertical="center"/>
      <protection/>
    </xf>
    <xf numFmtId="188" fontId="20" fillId="0" borderId="27" xfId="38" applyNumberFormat="1" applyFont="1" applyBorder="1" applyAlignment="1">
      <alignment vertical="center"/>
    </xf>
    <xf numFmtId="189" fontId="20" fillId="0" borderId="27" xfId="46" applyNumberFormat="1" applyFont="1" applyBorder="1" applyAlignment="1">
      <alignment horizontal="center" vertical="center"/>
      <protection/>
    </xf>
    <xf numFmtId="188" fontId="20" fillId="0" borderId="27" xfId="46" applyNumberFormat="1" applyFont="1" applyBorder="1" applyAlignment="1">
      <alignment vertical="center"/>
      <protection/>
    </xf>
    <xf numFmtId="188" fontId="20" fillId="0" borderId="0" xfId="46" applyNumberFormat="1" applyFont="1">
      <alignment/>
      <protection/>
    </xf>
    <xf numFmtId="0" fontId="25" fillId="0" borderId="0" xfId="46" applyFont="1" applyAlignment="1">
      <alignment horizontal="center"/>
      <protection/>
    </xf>
    <xf numFmtId="0" fontId="26" fillId="0" borderId="0" xfId="46" applyFont="1">
      <alignment/>
      <protection/>
    </xf>
    <xf numFmtId="191" fontId="25" fillId="0" borderId="0" xfId="46" applyNumberFormat="1" applyFont="1" applyAlignment="1">
      <alignment horizontal="center" vertical="top"/>
      <protection/>
    </xf>
    <xf numFmtId="0" fontId="25" fillId="0" borderId="23" xfId="46" applyFont="1" applyBorder="1" applyAlignment="1">
      <alignment horizontal="center" vertical="center"/>
      <protection/>
    </xf>
    <xf numFmtId="190" fontId="25" fillId="0" borderId="23" xfId="39" applyNumberFormat="1" applyFont="1" applyBorder="1" applyAlignment="1">
      <alignment horizontal="center" vertical="center"/>
    </xf>
    <xf numFmtId="0" fontId="26" fillId="0" borderId="28" xfId="46" applyFont="1" applyBorder="1">
      <alignment/>
      <protection/>
    </xf>
    <xf numFmtId="49" fontId="26" fillId="0" borderId="28" xfId="46" applyNumberFormat="1" applyFont="1" applyBorder="1" applyAlignment="1">
      <alignment horizontal="center"/>
      <protection/>
    </xf>
    <xf numFmtId="190" fontId="26" fillId="0" borderId="28" xfId="39" applyNumberFormat="1" applyFont="1" applyBorder="1" applyAlignment="1">
      <alignment horizontal="right"/>
    </xf>
    <xf numFmtId="190" fontId="26" fillId="0" borderId="28" xfId="39" applyNumberFormat="1" applyFont="1" applyBorder="1" applyAlignment="1">
      <alignment horizontal="center"/>
    </xf>
    <xf numFmtId="189" fontId="26" fillId="0" borderId="28" xfId="39" applyNumberFormat="1" applyFont="1" applyBorder="1" applyAlignment="1">
      <alignment horizontal="center"/>
    </xf>
    <xf numFmtId="0" fontId="26" fillId="0" borderId="28" xfId="46" applyFont="1" applyBorder="1" applyAlignment="1">
      <alignment/>
      <protection/>
    </xf>
    <xf numFmtId="49" fontId="26" fillId="0" borderId="29" xfId="46" applyNumberFormat="1" applyFont="1" applyBorder="1" applyAlignment="1">
      <alignment horizontal="center"/>
      <protection/>
    </xf>
    <xf numFmtId="0" fontId="26" fillId="0" borderId="28" xfId="46" applyFont="1" applyBorder="1" applyAlignment="1">
      <alignment horizontal="center"/>
      <protection/>
    </xf>
    <xf numFmtId="190" fontId="26" fillId="0" borderId="28" xfId="39" applyNumberFormat="1" applyFont="1" applyBorder="1" applyAlignment="1">
      <alignment/>
    </xf>
    <xf numFmtId="0" fontId="26" fillId="0" borderId="30" xfId="46" applyFont="1" applyBorder="1">
      <alignment/>
      <protection/>
    </xf>
    <xf numFmtId="49" fontId="26" fillId="0" borderId="31" xfId="46" applyNumberFormat="1" applyFont="1" applyBorder="1" applyAlignment="1">
      <alignment horizontal="center"/>
      <protection/>
    </xf>
    <xf numFmtId="190" fontId="26" fillId="0" borderId="30" xfId="39" applyNumberFormat="1" applyFont="1" applyBorder="1" applyAlignment="1">
      <alignment horizontal="right"/>
    </xf>
    <xf numFmtId="190" fontId="26" fillId="0" borderId="30" xfId="39" applyNumberFormat="1" applyFont="1" applyBorder="1" applyAlignment="1">
      <alignment horizontal="center"/>
    </xf>
    <xf numFmtId="189" fontId="26" fillId="0" borderId="30" xfId="39" applyNumberFormat="1" applyFont="1" applyBorder="1" applyAlignment="1">
      <alignment horizontal="center"/>
    </xf>
    <xf numFmtId="0" fontId="26" fillId="0" borderId="27" xfId="46" applyFont="1" applyBorder="1" applyAlignment="1">
      <alignment vertical="center"/>
      <protection/>
    </xf>
    <xf numFmtId="0" fontId="26" fillId="0" borderId="32" xfId="46" applyFont="1" applyBorder="1" applyAlignment="1">
      <alignment horizontal="center" vertical="center"/>
      <protection/>
    </xf>
    <xf numFmtId="190" fontId="25" fillId="0" borderId="27" xfId="39" applyNumberFormat="1" applyFont="1" applyBorder="1" applyAlignment="1">
      <alignment vertical="center"/>
    </xf>
    <xf numFmtId="189" fontId="25" fillId="0" borderId="27" xfId="39" applyNumberFormat="1" applyFont="1" applyBorder="1" applyAlignment="1">
      <alignment horizontal="center" vertical="center"/>
    </xf>
    <xf numFmtId="0" fontId="27" fillId="0" borderId="0" xfId="46" applyFont="1" applyAlignment="1">
      <alignment horizontal="center"/>
      <protection/>
    </xf>
    <xf numFmtId="0" fontId="18" fillId="0" borderId="0" xfId="46">
      <alignment/>
      <protection/>
    </xf>
    <xf numFmtId="0" fontId="25" fillId="0" borderId="0" xfId="46" applyFont="1">
      <alignment/>
      <protection/>
    </xf>
    <xf numFmtId="0" fontId="25" fillId="0" borderId="0" xfId="46" applyFont="1" applyAlignment="1">
      <alignment horizontal="center"/>
      <protection/>
    </xf>
    <xf numFmtId="4" fontId="26" fillId="0" borderId="0" xfId="46" applyNumberFormat="1" applyFont="1" applyAlignment="1">
      <alignment horizontal="right"/>
      <protection/>
    </xf>
    <xf numFmtId="4" fontId="26" fillId="0" borderId="0" xfId="46" applyNumberFormat="1" applyFont="1">
      <alignment/>
      <protection/>
    </xf>
    <xf numFmtId="43" fontId="26" fillId="0" borderId="0" xfId="38" applyFont="1" applyAlignment="1">
      <alignment horizontal="right"/>
    </xf>
    <xf numFmtId="4" fontId="26" fillId="0" borderId="0" xfId="46" applyNumberFormat="1" applyFont="1" applyFill="1" applyAlignment="1">
      <alignment horizontal="right"/>
      <protection/>
    </xf>
    <xf numFmtId="0" fontId="26" fillId="0" borderId="0" xfId="46" applyFont="1" applyAlignment="1">
      <alignment vertical="center"/>
      <protection/>
    </xf>
    <xf numFmtId="4" fontId="26" fillId="0" borderId="33" xfId="46" applyNumberFormat="1" applyFont="1" applyBorder="1" applyAlignment="1">
      <alignment horizontal="right" vertical="center"/>
      <protection/>
    </xf>
    <xf numFmtId="4" fontId="26" fillId="0" borderId="0" xfId="46" applyNumberFormat="1" applyFont="1" applyBorder="1" applyAlignment="1">
      <alignment horizontal="right" vertical="center"/>
      <protection/>
    </xf>
    <xf numFmtId="4" fontId="26" fillId="0" borderId="33" xfId="46" applyNumberFormat="1" applyFont="1" applyFill="1" applyBorder="1" applyAlignment="1">
      <alignment horizontal="right" vertical="center"/>
      <protection/>
    </xf>
    <xf numFmtId="0" fontId="26" fillId="0" borderId="0" xfId="46" applyFont="1" applyFill="1">
      <alignment/>
      <protection/>
    </xf>
    <xf numFmtId="43" fontId="26" fillId="0" borderId="0" xfId="38" applyNumberFormat="1" applyFont="1" applyBorder="1" applyAlignment="1">
      <alignment horizontal="right"/>
    </xf>
    <xf numFmtId="0" fontId="26" fillId="0" borderId="0" xfId="46" applyFont="1" applyBorder="1">
      <alignment/>
      <protection/>
    </xf>
    <xf numFmtId="4" fontId="26" fillId="0" borderId="33" xfId="46" applyNumberFormat="1" applyFont="1" applyBorder="1" applyAlignment="1">
      <alignment horizontal="right"/>
      <protection/>
    </xf>
    <xf numFmtId="43" fontId="26" fillId="0" borderId="0" xfId="38" applyFont="1" applyBorder="1" applyAlignment="1" quotePrefix="1">
      <alignment horizontal="right"/>
    </xf>
    <xf numFmtId="0" fontId="20" fillId="0" borderId="0" xfId="48" applyFont="1">
      <alignment/>
      <protection/>
    </xf>
    <xf numFmtId="0" fontId="22" fillId="0" borderId="0" xfId="48" applyFont="1">
      <alignment/>
      <protection/>
    </xf>
    <xf numFmtId="0" fontId="22" fillId="0" borderId="0" xfId="48" applyFont="1" applyAlignment="1">
      <alignment horizontal="center"/>
      <protection/>
    </xf>
    <xf numFmtId="0" fontId="22" fillId="0" borderId="34" xfId="48" applyFont="1" applyBorder="1" applyAlignment="1">
      <alignment horizontal="center"/>
      <protection/>
    </xf>
    <xf numFmtId="0" fontId="20" fillId="0" borderId="23" xfId="48" applyFont="1" applyBorder="1">
      <alignment/>
      <protection/>
    </xf>
    <xf numFmtId="0" fontId="22" fillId="0" borderId="23" xfId="48" applyFont="1" applyBorder="1">
      <alignment/>
      <protection/>
    </xf>
    <xf numFmtId="0" fontId="22" fillId="0" borderId="35" xfId="48" applyFont="1" applyBorder="1" applyAlignment="1">
      <alignment horizontal="center"/>
      <protection/>
    </xf>
    <xf numFmtId="0" fontId="22" fillId="0" borderId="36" xfId="48" applyFont="1" applyBorder="1" applyAlignment="1">
      <alignment horizontal="center"/>
      <protection/>
    </xf>
    <xf numFmtId="0" fontId="22" fillId="0" borderId="16" xfId="48" applyFont="1" applyBorder="1">
      <alignment/>
      <protection/>
    </xf>
    <xf numFmtId="49" fontId="20" fillId="0" borderId="16" xfId="48" applyNumberFormat="1" applyFont="1" applyBorder="1">
      <alignment/>
      <protection/>
    </xf>
    <xf numFmtId="0" fontId="20" fillId="0" borderId="16" xfId="48" applyFont="1" applyBorder="1">
      <alignment/>
      <protection/>
    </xf>
    <xf numFmtId="0" fontId="20" fillId="0" borderId="17" xfId="48" applyFont="1" applyBorder="1">
      <alignment/>
      <protection/>
    </xf>
    <xf numFmtId="0" fontId="20" fillId="0" borderId="14" xfId="48" applyFont="1" applyBorder="1">
      <alignment/>
      <protection/>
    </xf>
    <xf numFmtId="189" fontId="20" fillId="0" borderId="25" xfId="48" applyNumberFormat="1" applyFont="1" applyBorder="1">
      <alignment/>
      <protection/>
    </xf>
    <xf numFmtId="49" fontId="20" fillId="0" borderId="16" xfId="48" applyNumberFormat="1" applyFont="1" applyBorder="1" applyAlignment="1">
      <alignment horizontal="center"/>
      <protection/>
    </xf>
    <xf numFmtId="192" fontId="20" fillId="0" borderId="22" xfId="48" applyNumberFormat="1" applyFont="1" applyBorder="1">
      <alignment/>
      <protection/>
    </xf>
    <xf numFmtId="189" fontId="20" fillId="0" borderId="16" xfId="48" applyNumberFormat="1" applyFont="1" applyBorder="1">
      <alignment/>
      <protection/>
    </xf>
    <xf numFmtId="3" fontId="20" fillId="0" borderId="16" xfId="48" applyNumberFormat="1" applyFont="1" applyBorder="1">
      <alignment/>
      <protection/>
    </xf>
    <xf numFmtId="0" fontId="20" fillId="0" borderId="16" xfId="48" applyFont="1" applyBorder="1" applyAlignment="1">
      <alignment horizontal="center"/>
      <protection/>
    </xf>
    <xf numFmtId="189" fontId="20" fillId="0" borderId="17" xfId="48" applyNumberFormat="1" applyFont="1" applyBorder="1" applyAlignment="1">
      <alignment horizontal="center"/>
      <protection/>
    </xf>
    <xf numFmtId="3" fontId="20" fillId="0" borderId="16" xfId="48" applyNumberFormat="1" applyFont="1" applyBorder="1" applyAlignment="1">
      <alignment horizontal="right"/>
      <protection/>
    </xf>
    <xf numFmtId="0" fontId="20" fillId="0" borderId="16" xfId="48" applyFont="1" applyBorder="1" applyAlignment="1">
      <alignment horizontal="right"/>
      <protection/>
    </xf>
    <xf numFmtId="189" fontId="20" fillId="0" borderId="16" xfId="38" applyNumberFormat="1" applyFont="1" applyBorder="1" applyAlignment="1">
      <alignment horizontal="center"/>
    </xf>
    <xf numFmtId="189" fontId="20" fillId="0" borderId="17" xfId="48" applyNumberFormat="1" applyFont="1" applyBorder="1">
      <alignment/>
      <protection/>
    </xf>
    <xf numFmtId="189" fontId="20" fillId="0" borderId="16" xfId="38" applyNumberFormat="1" applyFont="1" applyBorder="1" applyAlignment="1">
      <alignment/>
    </xf>
    <xf numFmtId="3" fontId="20" fillId="0" borderId="23" xfId="48" applyNumberFormat="1" applyFont="1" applyBorder="1">
      <alignment/>
      <protection/>
    </xf>
    <xf numFmtId="0" fontId="20" fillId="0" borderId="23" xfId="48" applyFont="1" applyBorder="1" applyAlignment="1">
      <alignment horizontal="center"/>
      <protection/>
    </xf>
    <xf numFmtId="190" fontId="20" fillId="0" borderId="23" xfId="48" applyNumberFormat="1" applyFont="1" applyBorder="1" applyAlignment="1">
      <alignment horizontal="right"/>
      <protection/>
    </xf>
    <xf numFmtId="189" fontId="20" fillId="0" borderId="23" xfId="38" applyNumberFormat="1" applyFont="1" applyBorder="1" applyAlignment="1">
      <alignment horizontal="center"/>
    </xf>
    <xf numFmtId="190" fontId="20" fillId="0" borderId="23" xfId="38" applyNumberFormat="1" applyFont="1" applyBorder="1" applyAlignment="1">
      <alignment horizontal="center"/>
    </xf>
    <xf numFmtId="0" fontId="20" fillId="0" borderId="22" xfId="48" applyFont="1" applyBorder="1">
      <alignment/>
      <protection/>
    </xf>
    <xf numFmtId="0" fontId="20" fillId="0" borderId="17" xfId="48" applyFont="1" applyBorder="1" applyAlignment="1">
      <alignment horizontal="center"/>
      <protection/>
    </xf>
    <xf numFmtId="3" fontId="20" fillId="0" borderId="22" xfId="48" applyNumberFormat="1" applyFont="1" applyBorder="1">
      <alignment/>
      <protection/>
    </xf>
    <xf numFmtId="189" fontId="20" fillId="0" borderId="16" xfId="48" applyNumberFormat="1" applyFont="1" applyBorder="1" applyAlignment="1">
      <alignment horizontal="center"/>
      <protection/>
    </xf>
    <xf numFmtId="0" fontId="20" fillId="0" borderId="21" xfId="48" applyFont="1" applyBorder="1">
      <alignment/>
      <protection/>
    </xf>
    <xf numFmtId="49" fontId="20" fillId="0" borderId="21" xfId="48" applyNumberFormat="1" applyFont="1" applyBorder="1" applyAlignment="1">
      <alignment horizontal="center"/>
      <protection/>
    </xf>
    <xf numFmtId="0" fontId="20" fillId="0" borderId="21" xfId="48" applyFont="1" applyBorder="1" applyAlignment="1">
      <alignment horizontal="center"/>
      <protection/>
    </xf>
    <xf numFmtId="0" fontId="20" fillId="0" borderId="21" xfId="48" applyFont="1" applyBorder="1" applyAlignment="1">
      <alignment horizontal="right"/>
      <protection/>
    </xf>
    <xf numFmtId="0" fontId="20" fillId="0" borderId="37" xfId="48" applyFont="1" applyBorder="1">
      <alignment/>
      <protection/>
    </xf>
    <xf numFmtId="189" fontId="20" fillId="0" borderId="21" xfId="48" applyNumberFormat="1" applyFont="1" applyBorder="1">
      <alignment/>
      <protection/>
    </xf>
    <xf numFmtId="0" fontId="22" fillId="0" borderId="16" xfId="48" applyFont="1" applyBorder="1" applyAlignment="1">
      <alignment horizontal="center"/>
      <protection/>
    </xf>
    <xf numFmtId="49" fontId="20" fillId="0" borderId="23" xfId="48" applyNumberFormat="1" applyFont="1" applyBorder="1" applyAlignment="1">
      <alignment horizontal="center"/>
      <protection/>
    </xf>
    <xf numFmtId="3" fontId="20" fillId="0" borderId="23" xfId="48" applyNumberFormat="1" applyFont="1" applyBorder="1" applyAlignment="1">
      <alignment horizontal="right"/>
      <protection/>
    </xf>
    <xf numFmtId="189" fontId="20" fillId="0" borderId="23" xfId="48" applyNumberFormat="1" applyFont="1" applyBorder="1" applyAlignment="1">
      <alignment horizontal="center"/>
      <protection/>
    </xf>
    <xf numFmtId="190" fontId="20" fillId="0" borderId="23" xfId="48" applyNumberFormat="1" applyFont="1" applyBorder="1">
      <alignment/>
      <protection/>
    </xf>
    <xf numFmtId="0" fontId="22" fillId="0" borderId="0" xfId="48" applyFont="1" applyBorder="1">
      <alignment/>
      <protection/>
    </xf>
    <xf numFmtId="49" fontId="20" fillId="0" borderId="0" xfId="48" applyNumberFormat="1" applyFont="1" applyBorder="1" applyAlignment="1">
      <alignment horizontal="center"/>
      <protection/>
    </xf>
    <xf numFmtId="3" fontId="20" fillId="0" borderId="0" xfId="48" applyNumberFormat="1" applyFont="1" applyBorder="1" applyAlignment="1">
      <alignment horizontal="right"/>
      <protection/>
    </xf>
    <xf numFmtId="0" fontId="20" fillId="0" borderId="0" xfId="48" applyFont="1" applyBorder="1" applyAlignment="1">
      <alignment horizontal="center"/>
      <protection/>
    </xf>
    <xf numFmtId="190" fontId="20" fillId="0" borderId="0" xfId="48" applyNumberFormat="1" applyFont="1" applyBorder="1" applyAlignment="1">
      <alignment horizontal="right"/>
      <protection/>
    </xf>
    <xf numFmtId="189" fontId="20" fillId="0" borderId="0" xfId="48" applyNumberFormat="1" applyFont="1" applyBorder="1" applyAlignment="1">
      <alignment horizontal="center"/>
      <protection/>
    </xf>
    <xf numFmtId="190" fontId="20" fillId="0" borderId="0" xfId="48" applyNumberFormat="1" applyFont="1" applyBorder="1">
      <alignment/>
      <protection/>
    </xf>
    <xf numFmtId="3" fontId="20" fillId="0" borderId="16" xfId="48" applyNumberFormat="1" applyFont="1" applyBorder="1" applyAlignment="1">
      <alignment horizontal="center"/>
      <protection/>
    </xf>
    <xf numFmtId="192" fontId="20" fillId="0" borderId="16" xfId="38" applyNumberFormat="1" applyFont="1" applyBorder="1" applyAlignment="1">
      <alignment horizontal="center"/>
    </xf>
    <xf numFmtId="3" fontId="20" fillId="0" borderId="23" xfId="48" applyNumberFormat="1" applyFont="1" applyBorder="1" applyAlignment="1">
      <alignment horizontal="center"/>
      <protection/>
    </xf>
    <xf numFmtId="49" fontId="20" fillId="0" borderId="36" xfId="48" applyNumberFormat="1" applyFont="1" applyBorder="1" applyAlignment="1">
      <alignment horizontal="center"/>
      <protection/>
    </xf>
    <xf numFmtId="192" fontId="20" fillId="0" borderId="23" xfId="48" applyNumberFormat="1" applyFont="1" applyBorder="1" applyAlignment="1">
      <alignment horizontal="center"/>
      <protection/>
    </xf>
    <xf numFmtId="192" fontId="20" fillId="0" borderId="23" xfId="48" applyNumberFormat="1" applyFont="1" applyBorder="1">
      <alignment/>
      <protection/>
    </xf>
    <xf numFmtId="192" fontId="20" fillId="0" borderId="16" xfId="48" applyNumberFormat="1" applyFont="1" applyBorder="1" applyAlignment="1">
      <alignment horizontal="right"/>
      <protection/>
    </xf>
    <xf numFmtId="192" fontId="20" fillId="0" borderId="17" xfId="48" applyNumberFormat="1" applyFont="1" applyBorder="1">
      <alignment/>
      <protection/>
    </xf>
    <xf numFmtId="192" fontId="20" fillId="0" borderId="16" xfId="48" applyNumberFormat="1" applyFont="1" applyBorder="1">
      <alignment/>
      <protection/>
    </xf>
    <xf numFmtId="192" fontId="20" fillId="0" borderId="17" xfId="48" applyNumberFormat="1" applyFont="1" applyBorder="1" applyAlignment="1">
      <alignment horizontal="center"/>
      <protection/>
    </xf>
    <xf numFmtId="192" fontId="20" fillId="0" borderId="16" xfId="48" applyNumberFormat="1" applyFont="1" applyBorder="1" applyAlignment="1">
      <alignment horizontal="center"/>
      <protection/>
    </xf>
    <xf numFmtId="192" fontId="20" fillId="0" borderId="25" xfId="47" applyNumberFormat="1" applyFont="1" applyBorder="1">
      <alignment/>
      <protection/>
    </xf>
    <xf numFmtId="192" fontId="20" fillId="0" borderId="16" xfId="47" applyNumberFormat="1" applyFont="1" applyBorder="1">
      <alignment/>
      <protection/>
    </xf>
    <xf numFmtId="192" fontId="20" fillId="0" borderId="16" xfId="47" applyNumberFormat="1" applyFont="1" applyBorder="1" applyAlignment="1">
      <alignment horizontal="center"/>
      <protection/>
    </xf>
    <xf numFmtId="190" fontId="20" fillId="0" borderId="0" xfId="38" applyNumberFormat="1" applyFont="1" applyBorder="1" applyAlignment="1">
      <alignment/>
    </xf>
    <xf numFmtId="189" fontId="20" fillId="0" borderId="16" xfId="47" applyNumberFormat="1" applyFont="1" applyBorder="1" applyAlignment="1">
      <alignment horizontal="center"/>
      <protection/>
    </xf>
    <xf numFmtId="0" fontId="20" fillId="0" borderId="0" xfId="48" applyFont="1" applyBorder="1">
      <alignment/>
      <protection/>
    </xf>
    <xf numFmtId="3" fontId="20" fillId="0" borderId="21" xfId="48" applyNumberFormat="1" applyFont="1" applyBorder="1" applyAlignment="1">
      <alignment horizontal="right"/>
      <protection/>
    </xf>
    <xf numFmtId="190" fontId="20" fillId="0" borderId="21" xfId="38" applyNumberFormat="1" applyFont="1" applyBorder="1" applyAlignment="1">
      <alignment/>
    </xf>
    <xf numFmtId="189" fontId="20" fillId="0" borderId="21" xfId="38" applyNumberFormat="1" applyFont="1" applyBorder="1" applyAlignment="1">
      <alignment horizontal="center"/>
    </xf>
    <xf numFmtId="0" fontId="22" fillId="0" borderId="21" xfId="48" applyFont="1" applyBorder="1">
      <alignment/>
      <protection/>
    </xf>
    <xf numFmtId="0" fontId="22" fillId="0" borderId="27" xfId="48" applyFont="1" applyBorder="1" applyAlignment="1">
      <alignment horizontal="center" vertical="center"/>
      <protection/>
    </xf>
    <xf numFmtId="49" fontId="20" fillId="0" borderId="27" xfId="48" applyNumberFormat="1" applyFont="1" applyBorder="1" applyAlignment="1">
      <alignment horizontal="center" vertical="center"/>
      <protection/>
    </xf>
    <xf numFmtId="190" fontId="20" fillId="0" borderId="38" xfId="38" applyNumberFormat="1" applyFont="1" applyBorder="1" applyAlignment="1">
      <alignment horizontal="right"/>
    </xf>
    <xf numFmtId="3" fontId="20" fillId="0" borderId="27" xfId="48" applyNumberFormat="1" applyFont="1" applyBorder="1" applyAlignment="1">
      <alignment horizontal="center" vertical="center"/>
      <protection/>
    </xf>
    <xf numFmtId="190" fontId="20" fillId="0" borderId="38" xfId="48" applyNumberFormat="1" applyFont="1" applyBorder="1" applyAlignment="1">
      <alignment horizontal="right"/>
      <protection/>
    </xf>
    <xf numFmtId="189" fontId="20" fillId="0" borderId="27" xfId="48" applyNumberFormat="1" applyFont="1" applyBorder="1" applyAlignment="1">
      <alignment horizontal="center"/>
      <protection/>
    </xf>
    <xf numFmtId="190" fontId="20" fillId="0" borderId="27" xfId="38" applyNumberFormat="1" applyFont="1" applyBorder="1" applyAlignment="1">
      <alignment horizontal="center"/>
    </xf>
    <xf numFmtId="0" fontId="20" fillId="0" borderId="0" xfId="48" applyFont="1" applyAlignment="1">
      <alignment vertical="center"/>
      <protection/>
    </xf>
    <xf numFmtId="3" fontId="20" fillId="0" borderId="0" xfId="38" applyNumberFormat="1" applyFont="1" applyBorder="1" applyAlignment="1">
      <alignment horizontal="right"/>
    </xf>
    <xf numFmtId="43" fontId="20" fillId="0" borderId="0" xfId="38" applyFont="1" applyBorder="1" applyAlignment="1">
      <alignment horizontal="center"/>
    </xf>
    <xf numFmtId="0" fontId="20" fillId="0" borderId="0" xfId="48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_รายรับจริงประกอบงบทดลองและรายงานรับ-จ่ายเงินสด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3;%20%2058\&#3614;&#3620;&#3625;&#3616;&#3634;&#3588;&#3617;%20%202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ดาษทำการ (2)"/>
      <sheetName val="รับ-จ่าย"/>
      <sheetName val="รับ-จ่าย (2)"/>
      <sheetName val="งบทดลอง"/>
      <sheetName val="งบทดลอง (2)"/>
      <sheetName val="กระแสเงินสด"/>
      <sheetName val="งบกระทบยอดเงินา (2)"/>
      <sheetName val="เงินรับฝาก-รายจ่ายค้างจ่าย"/>
      <sheetName val="รายรับ สูง- ต่ำ"/>
      <sheetName val="รายละเอียดรับ-จ่าย"/>
      <sheetName val="กระดาษทำการ(จ่ายจากเงินสะสม)"/>
      <sheetName val="กระดาษทำการ(จ่ายจากรายรับ)ตอน 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Normal="75" zoomScaleSheetLayoutView="100" zoomScalePageLayoutView="0" workbookViewId="0" topLeftCell="A145">
      <selection activeCell="J44" sqref="J44"/>
    </sheetView>
  </sheetViews>
  <sheetFormatPr defaultColWidth="9.140625" defaultRowHeight="15"/>
  <cols>
    <col min="1" max="1" width="42.421875" style="130" customWidth="1"/>
    <col min="2" max="2" width="7.00390625" style="130" customWidth="1"/>
    <col min="3" max="3" width="9.8515625" style="130" customWidth="1"/>
    <col min="4" max="4" width="3.8515625" style="130" customWidth="1"/>
    <col min="5" max="5" width="10.00390625" style="130" customWidth="1"/>
    <col min="6" max="6" width="4.00390625" style="130" bestFit="1" customWidth="1"/>
    <col min="7" max="7" width="9.28125" style="130" customWidth="1"/>
    <col min="8" max="8" width="4.140625" style="130" customWidth="1"/>
    <col min="9" max="16384" width="9.00390625" style="130" customWidth="1"/>
  </cols>
  <sheetData>
    <row r="1" spans="5:8" ht="27" customHeight="1">
      <c r="E1" s="131"/>
      <c r="G1" s="132" t="s">
        <v>142</v>
      </c>
      <c r="H1" s="132"/>
    </row>
    <row r="2" spans="1:8" ht="18.75">
      <c r="A2" s="132" t="s">
        <v>0</v>
      </c>
      <c r="B2" s="132"/>
      <c r="C2" s="132"/>
      <c r="D2" s="132"/>
      <c r="E2" s="132"/>
      <c r="F2" s="132"/>
      <c r="G2" s="132"/>
      <c r="H2" s="132"/>
    </row>
    <row r="3" spans="1:8" ht="18.75">
      <c r="A3" s="132" t="s">
        <v>143</v>
      </c>
      <c r="B3" s="132"/>
      <c r="C3" s="132"/>
      <c r="D3" s="132"/>
      <c r="E3" s="132"/>
      <c r="F3" s="132"/>
      <c r="G3" s="132"/>
      <c r="H3" s="132"/>
    </row>
    <row r="4" spans="1:8" ht="18.75">
      <c r="A4" s="133" t="s">
        <v>144</v>
      </c>
      <c r="B4" s="133"/>
      <c r="C4" s="133"/>
      <c r="D4" s="133"/>
      <c r="E4" s="133"/>
      <c r="F4" s="133"/>
      <c r="G4" s="133"/>
      <c r="H4" s="133"/>
    </row>
    <row r="5" spans="1:8" ht="18.75">
      <c r="A5" s="134" t="s">
        <v>145</v>
      </c>
      <c r="B5" s="135" t="s">
        <v>99</v>
      </c>
      <c r="C5" s="136" t="s">
        <v>5</v>
      </c>
      <c r="D5" s="137"/>
      <c r="E5" s="136" t="s">
        <v>146</v>
      </c>
      <c r="F5" s="137"/>
      <c r="G5" s="136" t="s">
        <v>147</v>
      </c>
      <c r="H5" s="137"/>
    </row>
    <row r="6" spans="1:8" ht="18.75">
      <c r="A6" s="138" t="s">
        <v>148</v>
      </c>
      <c r="B6" s="139"/>
      <c r="C6" s="140"/>
      <c r="D6" s="140"/>
      <c r="E6" s="140"/>
      <c r="F6" s="141"/>
      <c r="G6" s="142"/>
      <c r="H6" s="143"/>
    </row>
    <row r="7" spans="1:8" ht="18.75">
      <c r="A7" s="138" t="s">
        <v>149</v>
      </c>
      <c r="B7" s="144" t="s">
        <v>17</v>
      </c>
      <c r="C7" s="140"/>
      <c r="D7" s="140"/>
      <c r="E7" s="140"/>
      <c r="F7" s="141"/>
      <c r="G7" s="145"/>
      <c r="H7" s="146"/>
    </row>
    <row r="8" spans="1:8" ht="18.75">
      <c r="A8" s="140" t="s">
        <v>150</v>
      </c>
      <c r="B8" s="144" t="s">
        <v>151</v>
      </c>
      <c r="C8" s="147">
        <v>206000</v>
      </c>
      <c r="D8" s="148" t="s">
        <v>15</v>
      </c>
      <c r="E8" s="147">
        <v>218173</v>
      </c>
      <c r="F8" s="149" t="s">
        <v>15</v>
      </c>
      <c r="G8" s="147">
        <v>1326</v>
      </c>
      <c r="H8" s="149" t="s">
        <v>15</v>
      </c>
    </row>
    <row r="9" spans="1:8" ht="18.75">
      <c r="A9" s="140" t="s">
        <v>152</v>
      </c>
      <c r="B9" s="144" t="s">
        <v>153</v>
      </c>
      <c r="C9" s="147">
        <v>8400</v>
      </c>
      <c r="D9" s="148" t="s">
        <v>15</v>
      </c>
      <c r="E9" s="150">
        <v>6619</v>
      </c>
      <c r="F9" s="149">
        <v>60</v>
      </c>
      <c r="G9" s="150">
        <v>220</v>
      </c>
      <c r="H9" s="149">
        <v>40</v>
      </c>
    </row>
    <row r="10" spans="1:8" ht="18.75">
      <c r="A10" s="140" t="s">
        <v>154</v>
      </c>
      <c r="B10" s="144" t="s">
        <v>155</v>
      </c>
      <c r="C10" s="147">
        <v>42000</v>
      </c>
      <c r="D10" s="148" t="s">
        <v>15</v>
      </c>
      <c r="E10" s="150">
        <v>47155</v>
      </c>
      <c r="F10" s="149" t="s">
        <v>15</v>
      </c>
      <c r="G10" s="150">
        <v>720</v>
      </c>
      <c r="H10" s="149" t="s">
        <v>15</v>
      </c>
    </row>
    <row r="11" spans="1:8" ht="18.75">
      <c r="A11" s="140" t="s">
        <v>156</v>
      </c>
      <c r="B11" s="144" t="s">
        <v>157</v>
      </c>
      <c r="C11" s="147"/>
      <c r="D11" s="148"/>
      <c r="E11" s="151"/>
      <c r="F11" s="149"/>
      <c r="G11" s="145"/>
      <c r="H11" s="152"/>
    </row>
    <row r="12" spans="1:8" ht="18.75">
      <c r="A12" s="140" t="s">
        <v>158</v>
      </c>
      <c r="B12" s="144" t="s">
        <v>159</v>
      </c>
      <c r="C12" s="147"/>
      <c r="D12" s="148"/>
      <c r="E12" s="151"/>
      <c r="F12" s="149"/>
      <c r="G12" s="145"/>
      <c r="H12" s="152"/>
    </row>
    <row r="13" spans="1:8" ht="18.75">
      <c r="A13" s="140" t="s">
        <v>160</v>
      </c>
      <c r="B13" s="144" t="s">
        <v>161</v>
      </c>
      <c r="C13" s="148"/>
      <c r="D13" s="148"/>
      <c r="E13" s="151"/>
      <c r="F13" s="153"/>
      <c r="G13" s="145"/>
      <c r="H13" s="154"/>
    </row>
    <row r="14" spans="1:8" ht="18.75">
      <c r="A14" s="140" t="s">
        <v>162</v>
      </c>
      <c r="B14" s="144" t="s">
        <v>163</v>
      </c>
      <c r="C14" s="148"/>
      <c r="D14" s="148"/>
      <c r="E14" s="151"/>
      <c r="F14" s="153"/>
      <c r="G14" s="145"/>
      <c r="H14" s="154"/>
    </row>
    <row r="15" spans="1:8" ht="18.75">
      <c r="A15" s="140" t="s">
        <v>164</v>
      </c>
      <c r="B15" s="144" t="s">
        <v>165</v>
      </c>
      <c r="C15" s="148"/>
      <c r="D15" s="148"/>
      <c r="E15" s="151"/>
      <c r="F15" s="153"/>
      <c r="G15" s="145"/>
      <c r="H15" s="154"/>
    </row>
    <row r="16" spans="1:8" ht="18.75">
      <c r="A16" s="138" t="s">
        <v>166</v>
      </c>
      <c r="B16" s="139"/>
      <c r="C16" s="155">
        <f>SUM(C8:C15)</f>
        <v>256400</v>
      </c>
      <c r="D16" s="156" t="s">
        <v>15</v>
      </c>
      <c r="E16" s="157">
        <f>SUM(E7:E15)+INT(SUM(F7:F15)/100)</f>
        <v>271947</v>
      </c>
      <c r="F16" s="158">
        <f>MOD(SUM(F7:F15),100)</f>
        <v>60</v>
      </c>
      <c r="G16" s="159">
        <f>SUM(G7:G15)+INT(SUM(H7:H15)/100)</f>
        <v>2266</v>
      </c>
      <c r="H16" s="158">
        <f>MOD(SUM(H7:H15),100)</f>
        <v>40</v>
      </c>
    </row>
    <row r="17" spans="1:8" ht="18.75">
      <c r="A17" s="138" t="s">
        <v>167</v>
      </c>
      <c r="B17" s="144" t="s">
        <v>19</v>
      </c>
      <c r="C17" s="140"/>
      <c r="D17" s="140"/>
      <c r="E17" s="140"/>
      <c r="F17" s="141"/>
      <c r="G17" s="160"/>
      <c r="H17" s="146"/>
    </row>
    <row r="18" spans="1:8" ht="18.75">
      <c r="A18" s="140" t="s">
        <v>168</v>
      </c>
      <c r="B18" s="144" t="s">
        <v>169</v>
      </c>
      <c r="C18" s="147"/>
      <c r="D18" s="148"/>
      <c r="E18" s="38"/>
      <c r="F18" s="161"/>
      <c r="G18" s="162"/>
      <c r="H18" s="163"/>
    </row>
    <row r="19" spans="1:8" ht="18.75">
      <c r="A19" s="140" t="s">
        <v>170</v>
      </c>
      <c r="B19" s="144" t="s">
        <v>171</v>
      </c>
      <c r="C19" s="147"/>
      <c r="D19" s="148"/>
      <c r="E19" s="38"/>
      <c r="F19" s="161"/>
      <c r="G19" s="162"/>
      <c r="H19" s="163"/>
    </row>
    <row r="20" spans="1:8" ht="18.75">
      <c r="A20" s="140" t="s">
        <v>172</v>
      </c>
      <c r="B20" s="144" t="s">
        <v>173</v>
      </c>
      <c r="C20" s="147"/>
      <c r="D20" s="148"/>
      <c r="E20" s="38"/>
      <c r="F20" s="141"/>
      <c r="G20" s="162"/>
      <c r="H20" s="163"/>
    </row>
    <row r="21" spans="1:8" ht="18.75">
      <c r="A21" s="140" t="s">
        <v>174</v>
      </c>
      <c r="B21" s="144" t="s">
        <v>175</v>
      </c>
      <c r="C21" s="147"/>
      <c r="D21" s="148"/>
      <c r="E21" s="150"/>
      <c r="F21" s="161"/>
      <c r="G21" s="162"/>
      <c r="H21" s="163"/>
    </row>
    <row r="22" spans="1:8" ht="18.75">
      <c r="A22" s="140" t="s">
        <v>176</v>
      </c>
      <c r="B22" s="144" t="s">
        <v>177</v>
      </c>
      <c r="C22" s="148"/>
      <c r="D22" s="140"/>
      <c r="E22" s="151"/>
      <c r="F22" s="141"/>
      <c r="G22" s="160"/>
      <c r="H22" s="146"/>
    </row>
    <row r="23" spans="1:8" ht="18.75">
      <c r="A23" s="140" t="s">
        <v>178</v>
      </c>
      <c r="B23" s="144" t="s">
        <v>179</v>
      </c>
      <c r="C23" s="147">
        <v>6000</v>
      </c>
      <c r="D23" s="148" t="s">
        <v>15</v>
      </c>
      <c r="E23" s="162">
        <v>1002</v>
      </c>
      <c r="F23" s="163" t="s">
        <v>15</v>
      </c>
      <c r="G23" s="162">
        <v>129</v>
      </c>
      <c r="H23" s="163" t="s">
        <v>15</v>
      </c>
    </row>
    <row r="24" spans="1:8" ht="18.75">
      <c r="A24" s="140" t="s">
        <v>180</v>
      </c>
      <c r="B24" s="144" t="s">
        <v>181</v>
      </c>
      <c r="C24" s="147">
        <v>70000</v>
      </c>
      <c r="D24" s="148" t="s">
        <v>15</v>
      </c>
      <c r="E24" s="162">
        <v>53440</v>
      </c>
      <c r="F24" s="163" t="s">
        <v>15</v>
      </c>
      <c r="G24" s="162">
        <v>3590</v>
      </c>
      <c r="H24" s="163" t="s">
        <v>15</v>
      </c>
    </row>
    <row r="25" spans="1:8" ht="18.75">
      <c r="A25" s="140" t="s">
        <v>182</v>
      </c>
      <c r="B25" s="144" t="s">
        <v>183</v>
      </c>
      <c r="C25" s="148"/>
      <c r="D25" s="140"/>
      <c r="E25" s="160"/>
      <c r="F25" s="146"/>
      <c r="G25" s="160"/>
      <c r="H25" s="146"/>
    </row>
    <row r="26" spans="1:8" ht="18.75">
      <c r="A26" s="140" t="s">
        <v>184</v>
      </c>
      <c r="B26" s="144" t="s">
        <v>185</v>
      </c>
      <c r="C26" s="148"/>
      <c r="D26" s="140"/>
      <c r="E26" s="160"/>
      <c r="F26" s="146"/>
      <c r="G26" s="160"/>
      <c r="H26" s="146"/>
    </row>
    <row r="27" spans="1:8" ht="18.75">
      <c r="A27" s="140" t="s">
        <v>186</v>
      </c>
      <c r="B27" s="144"/>
      <c r="C27" s="140"/>
      <c r="D27" s="140"/>
      <c r="E27" s="160"/>
      <c r="F27" s="146"/>
      <c r="G27" s="160"/>
      <c r="H27" s="146"/>
    </row>
    <row r="28" spans="1:8" ht="18.75">
      <c r="A28" s="140" t="s">
        <v>187</v>
      </c>
      <c r="B28" s="144"/>
      <c r="C28" s="140"/>
      <c r="D28" s="140"/>
      <c r="E28" s="160"/>
      <c r="F28" s="146"/>
      <c r="G28" s="160"/>
      <c r="H28" s="146"/>
    </row>
    <row r="29" spans="1:8" ht="18.75">
      <c r="A29" s="140" t="s">
        <v>188</v>
      </c>
      <c r="B29" s="144" t="s">
        <v>189</v>
      </c>
      <c r="C29" s="148"/>
      <c r="D29" s="140"/>
      <c r="E29" s="160"/>
      <c r="F29" s="146"/>
      <c r="G29" s="160"/>
      <c r="H29" s="146"/>
    </row>
    <row r="30" spans="1:8" ht="18.75">
      <c r="A30" s="140" t="s">
        <v>190</v>
      </c>
      <c r="B30" s="144" t="s">
        <v>191</v>
      </c>
      <c r="C30" s="30">
        <v>1000</v>
      </c>
      <c r="D30" s="148" t="s">
        <v>15</v>
      </c>
      <c r="E30" s="160">
        <v>10</v>
      </c>
      <c r="F30" s="163" t="s">
        <v>15</v>
      </c>
      <c r="G30" s="160">
        <v>10</v>
      </c>
      <c r="H30" s="163" t="s">
        <v>15</v>
      </c>
    </row>
    <row r="31" spans="1:8" ht="18.75">
      <c r="A31" s="140" t="s">
        <v>192</v>
      </c>
      <c r="B31" s="144"/>
      <c r="C31" s="140"/>
      <c r="D31" s="140"/>
      <c r="E31" s="160"/>
      <c r="F31" s="146"/>
      <c r="G31" s="160"/>
      <c r="H31" s="146"/>
    </row>
    <row r="32" spans="1:8" ht="18.75">
      <c r="A32" s="140" t="s">
        <v>193</v>
      </c>
      <c r="B32" s="144"/>
      <c r="C32" s="140"/>
      <c r="D32" s="140"/>
      <c r="E32" s="160"/>
      <c r="F32" s="146"/>
      <c r="G32" s="160"/>
      <c r="H32" s="146"/>
    </row>
    <row r="33" spans="1:8" ht="18.75">
      <c r="A33" s="140" t="s">
        <v>194</v>
      </c>
      <c r="B33" s="144" t="s">
        <v>195</v>
      </c>
      <c r="C33" s="147">
        <v>1000</v>
      </c>
      <c r="D33" s="148" t="s">
        <v>15</v>
      </c>
      <c r="E33" s="162">
        <v>1010</v>
      </c>
      <c r="F33" s="163" t="s">
        <v>15</v>
      </c>
      <c r="G33" s="162">
        <v>120</v>
      </c>
      <c r="H33" s="163" t="s">
        <v>15</v>
      </c>
    </row>
    <row r="34" spans="1:8" ht="18.75">
      <c r="A34" s="140" t="s">
        <v>196</v>
      </c>
      <c r="B34" s="144" t="s">
        <v>197</v>
      </c>
      <c r="C34" s="148"/>
      <c r="D34" s="140"/>
      <c r="E34" s="140"/>
      <c r="F34" s="146"/>
      <c r="G34" s="140"/>
      <c r="H34" s="146"/>
    </row>
    <row r="35" spans="1:8" ht="18.75">
      <c r="A35" s="140" t="s">
        <v>198</v>
      </c>
      <c r="B35" s="144" t="s">
        <v>199</v>
      </c>
      <c r="C35" s="148"/>
      <c r="D35" s="140"/>
      <c r="E35" s="151"/>
      <c r="F35" s="141"/>
      <c r="G35" s="140"/>
      <c r="H35" s="146"/>
    </row>
    <row r="36" spans="1:8" ht="18.75">
      <c r="A36" s="140" t="s">
        <v>200</v>
      </c>
      <c r="B36" s="144" t="s">
        <v>201</v>
      </c>
      <c r="C36" s="148"/>
      <c r="D36" s="140"/>
      <c r="E36" s="151"/>
      <c r="F36" s="141"/>
      <c r="G36" s="140"/>
      <c r="H36" s="146"/>
    </row>
    <row r="37" spans="1:8" ht="18.75">
      <c r="A37" s="140" t="s">
        <v>202</v>
      </c>
      <c r="B37" s="144" t="s">
        <v>203</v>
      </c>
      <c r="C37" s="148"/>
      <c r="D37" s="140"/>
      <c r="E37" s="151"/>
      <c r="F37" s="141"/>
      <c r="G37" s="140"/>
      <c r="H37" s="146"/>
    </row>
    <row r="38" spans="1:8" ht="18.75">
      <c r="A38" s="140" t="s">
        <v>204</v>
      </c>
      <c r="B38" s="144" t="s">
        <v>205</v>
      </c>
      <c r="C38" s="148"/>
      <c r="D38" s="140"/>
      <c r="E38" s="151"/>
      <c r="F38" s="141"/>
      <c r="G38" s="140"/>
      <c r="H38" s="146"/>
    </row>
    <row r="39" spans="1:8" ht="18.75">
      <c r="A39" s="140" t="s">
        <v>206</v>
      </c>
      <c r="B39" s="144" t="s">
        <v>207</v>
      </c>
      <c r="C39" s="148"/>
      <c r="D39" s="140"/>
      <c r="E39" s="151"/>
      <c r="F39" s="141"/>
      <c r="G39" s="140"/>
      <c r="H39" s="146"/>
    </row>
    <row r="40" spans="1:8" ht="18.75">
      <c r="A40" s="140" t="s">
        <v>208</v>
      </c>
      <c r="B40" s="144"/>
      <c r="C40" s="148"/>
      <c r="D40" s="140"/>
      <c r="E40" s="151"/>
      <c r="F40" s="141"/>
      <c r="G40" s="140"/>
      <c r="H40" s="146"/>
    </row>
    <row r="41" spans="1:8" ht="18.75">
      <c r="A41" s="140" t="s">
        <v>209</v>
      </c>
      <c r="B41" s="144" t="s">
        <v>210</v>
      </c>
      <c r="C41" s="148"/>
      <c r="D41" s="140"/>
      <c r="E41" s="151"/>
      <c r="F41" s="141"/>
      <c r="G41" s="140"/>
      <c r="H41" s="146"/>
    </row>
    <row r="42" spans="1:8" ht="18.75">
      <c r="A42" s="164" t="s">
        <v>211</v>
      </c>
      <c r="B42" s="165"/>
      <c r="C42" s="166"/>
      <c r="D42" s="164"/>
      <c r="E42" s="167"/>
      <c r="F42" s="168"/>
      <c r="G42" s="164"/>
      <c r="H42" s="169"/>
    </row>
    <row r="43" spans="1:8" ht="18.75">
      <c r="A43" s="134"/>
      <c r="B43" s="135" t="s">
        <v>99</v>
      </c>
      <c r="C43" s="136" t="s">
        <v>5</v>
      </c>
      <c r="D43" s="137"/>
      <c r="E43" s="136" t="s">
        <v>146</v>
      </c>
      <c r="F43" s="137"/>
      <c r="G43" s="136" t="s">
        <v>212</v>
      </c>
      <c r="H43" s="137"/>
    </row>
    <row r="44" spans="1:8" ht="21" customHeight="1">
      <c r="A44" s="140" t="s">
        <v>213</v>
      </c>
      <c r="B44" s="144" t="s">
        <v>214</v>
      </c>
      <c r="C44" s="148"/>
      <c r="D44" s="140"/>
      <c r="E44" s="151"/>
      <c r="F44" s="141"/>
      <c r="G44" s="140"/>
      <c r="H44" s="146"/>
    </row>
    <row r="45" spans="1:8" ht="21" customHeight="1">
      <c r="A45" s="140" t="s">
        <v>215</v>
      </c>
      <c r="B45" s="144" t="s">
        <v>216</v>
      </c>
      <c r="C45" s="148"/>
      <c r="D45" s="140"/>
      <c r="E45" s="151"/>
      <c r="F45" s="141"/>
      <c r="G45" s="140"/>
      <c r="H45" s="146"/>
    </row>
    <row r="46" spans="1:8" ht="21" customHeight="1">
      <c r="A46" s="140" t="s">
        <v>217</v>
      </c>
      <c r="B46" s="144" t="s">
        <v>218</v>
      </c>
      <c r="C46" s="148"/>
      <c r="D46" s="140"/>
      <c r="E46" s="151"/>
      <c r="F46" s="141"/>
      <c r="G46" s="140"/>
      <c r="H46" s="146"/>
    </row>
    <row r="47" spans="1:8" ht="21" customHeight="1">
      <c r="A47" s="140" t="s">
        <v>219</v>
      </c>
      <c r="B47" s="144" t="s">
        <v>220</v>
      </c>
      <c r="C47" s="148"/>
      <c r="D47" s="140"/>
      <c r="E47" s="151"/>
      <c r="F47" s="141"/>
      <c r="G47" s="140"/>
      <c r="H47" s="146"/>
    </row>
    <row r="48" spans="1:8" ht="21" customHeight="1">
      <c r="A48" s="140" t="s">
        <v>221</v>
      </c>
      <c r="B48" s="144" t="s">
        <v>222</v>
      </c>
      <c r="C48" s="148"/>
      <c r="D48" s="140"/>
      <c r="E48" s="151"/>
      <c r="F48" s="141"/>
      <c r="G48" s="140"/>
      <c r="H48" s="146"/>
    </row>
    <row r="49" spans="1:8" ht="21" customHeight="1">
      <c r="A49" s="140" t="s">
        <v>223</v>
      </c>
      <c r="B49" s="144" t="s">
        <v>224</v>
      </c>
      <c r="C49" s="148"/>
      <c r="D49" s="140"/>
      <c r="E49" s="151"/>
      <c r="F49" s="141"/>
      <c r="G49" s="140"/>
      <c r="H49" s="146"/>
    </row>
    <row r="50" spans="1:8" ht="21" customHeight="1">
      <c r="A50" s="140" t="s">
        <v>225</v>
      </c>
      <c r="B50" s="144"/>
      <c r="C50" s="148"/>
      <c r="D50" s="140"/>
      <c r="E50" s="151"/>
      <c r="F50" s="141"/>
      <c r="G50" s="140"/>
      <c r="H50" s="146"/>
    </row>
    <row r="51" spans="1:8" ht="21" customHeight="1">
      <c r="A51" s="140" t="s">
        <v>226</v>
      </c>
      <c r="B51" s="144" t="s">
        <v>227</v>
      </c>
      <c r="C51" s="148"/>
      <c r="D51" s="140"/>
      <c r="E51" s="151"/>
      <c r="F51" s="141"/>
      <c r="G51" s="140"/>
      <c r="H51" s="146"/>
    </row>
    <row r="52" spans="1:8" ht="21" customHeight="1">
      <c r="A52" s="140" t="s">
        <v>228</v>
      </c>
      <c r="B52" s="144" t="s">
        <v>229</v>
      </c>
      <c r="C52" s="148"/>
      <c r="D52" s="140"/>
      <c r="E52" s="151"/>
      <c r="F52" s="141"/>
      <c r="G52" s="140"/>
      <c r="H52" s="146"/>
    </row>
    <row r="53" spans="1:8" ht="21" customHeight="1">
      <c r="A53" s="140" t="s">
        <v>230</v>
      </c>
      <c r="B53" s="144" t="s">
        <v>231</v>
      </c>
      <c r="C53" s="30">
        <v>1000</v>
      </c>
      <c r="D53" s="140" t="s">
        <v>15</v>
      </c>
      <c r="E53" s="151">
        <v>380</v>
      </c>
      <c r="F53" s="161" t="s">
        <v>15</v>
      </c>
      <c r="G53" s="140"/>
      <c r="H53" s="163"/>
    </row>
    <row r="54" spans="1:8" ht="21" customHeight="1">
      <c r="A54" s="140" t="s">
        <v>232</v>
      </c>
      <c r="B54" s="144" t="s">
        <v>233</v>
      </c>
      <c r="C54" s="30">
        <v>2000</v>
      </c>
      <c r="D54" s="140" t="s">
        <v>15</v>
      </c>
      <c r="E54" s="69">
        <v>1440</v>
      </c>
      <c r="F54" s="163" t="s">
        <v>15</v>
      </c>
      <c r="G54" s="69"/>
      <c r="H54" s="163"/>
    </row>
    <row r="55" spans="1:8" ht="21" customHeight="1">
      <c r="A55" s="140" t="s">
        <v>234</v>
      </c>
      <c r="B55" s="144" t="s">
        <v>235</v>
      </c>
      <c r="C55" s="148"/>
      <c r="D55" s="140"/>
      <c r="E55" s="140"/>
      <c r="F55" s="146"/>
      <c r="G55" s="140"/>
      <c r="H55" s="146"/>
    </row>
    <row r="56" spans="1:8" ht="21" customHeight="1">
      <c r="A56" s="140" t="s">
        <v>236</v>
      </c>
      <c r="B56" s="144" t="s">
        <v>237</v>
      </c>
      <c r="C56" s="150">
        <v>200000</v>
      </c>
      <c r="D56" s="148" t="s">
        <v>15</v>
      </c>
      <c r="E56" s="147">
        <v>43700</v>
      </c>
      <c r="F56" s="163" t="s">
        <v>15</v>
      </c>
      <c r="G56" s="147">
        <v>200</v>
      </c>
      <c r="H56" s="163" t="s">
        <v>15</v>
      </c>
    </row>
    <row r="57" spans="1:8" ht="21" customHeight="1">
      <c r="A57" s="140" t="s">
        <v>238</v>
      </c>
      <c r="B57" s="144" t="s">
        <v>239</v>
      </c>
      <c r="C57" s="150"/>
      <c r="D57" s="148"/>
      <c r="E57" s="147"/>
      <c r="F57" s="146"/>
      <c r="G57" s="147"/>
      <c r="H57" s="146"/>
    </row>
    <row r="58" spans="1:8" ht="21" customHeight="1">
      <c r="A58" s="140" t="s">
        <v>240</v>
      </c>
      <c r="B58" s="144" t="s">
        <v>241</v>
      </c>
      <c r="C58" s="150"/>
      <c r="D58" s="148"/>
      <c r="E58" s="147"/>
      <c r="F58" s="146"/>
      <c r="G58" s="147"/>
      <c r="H58" s="146"/>
    </row>
    <row r="59" spans="1:8" ht="21" customHeight="1">
      <c r="A59" s="140" t="s">
        <v>242</v>
      </c>
      <c r="B59" s="144"/>
      <c r="C59" s="150"/>
      <c r="D59" s="148"/>
      <c r="E59" s="147"/>
      <c r="F59" s="146"/>
      <c r="G59" s="147"/>
      <c r="H59" s="146"/>
    </row>
    <row r="60" spans="1:8" ht="21" customHeight="1">
      <c r="A60" s="140" t="s">
        <v>243</v>
      </c>
      <c r="B60" s="144" t="s">
        <v>244</v>
      </c>
      <c r="C60" s="150"/>
      <c r="D60" s="148"/>
      <c r="E60" s="147"/>
      <c r="F60" s="146"/>
      <c r="G60" s="147"/>
      <c r="H60" s="146"/>
    </row>
    <row r="61" spans="1:8" ht="21" customHeight="1">
      <c r="A61" s="140" t="s">
        <v>245</v>
      </c>
      <c r="B61" s="144" t="s">
        <v>246</v>
      </c>
      <c r="C61" s="150"/>
      <c r="D61" s="148"/>
      <c r="E61" s="147"/>
      <c r="F61" s="146"/>
      <c r="G61" s="147"/>
      <c r="H61" s="146"/>
    </row>
    <row r="62" spans="1:8" ht="21" customHeight="1">
      <c r="A62" s="140" t="s">
        <v>247</v>
      </c>
      <c r="B62" s="144" t="s">
        <v>248</v>
      </c>
      <c r="C62" s="150"/>
      <c r="D62" s="148"/>
      <c r="E62" s="147"/>
      <c r="F62" s="146"/>
      <c r="G62" s="147"/>
      <c r="H62" s="146"/>
    </row>
    <row r="63" spans="1:8" ht="21" customHeight="1">
      <c r="A63" s="140" t="s">
        <v>249</v>
      </c>
      <c r="B63" s="144" t="s">
        <v>250</v>
      </c>
      <c r="C63" s="150"/>
      <c r="D63" s="148"/>
      <c r="E63" s="147"/>
      <c r="F63" s="146"/>
      <c r="G63" s="147"/>
      <c r="H63" s="146"/>
    </row>
    <row r="64" spans="1:8" ht="21" customHeight="1">
      <c r="A64" s="140" t="s">
        <v>251</v>
      </c>
      <c r="B64" s="144" t="s">
        <v>252</v>
      </c>
      <c r="C64" s="150">
        <v>1000</v>
      </c>
      <c r="D64" s="148" t="s">
        <v>15</v>
      </c>
      <c r="E64" s="140">
        <v>500</v>
      </c>
      <c r="F64" s="146" t="s">
        <v>15</v>
      </c>
      <c r="G64" s="140"/>
      <c r="H64" s="146"/>
    </row>
    <row r="65" spans="1:8" ht="21" customHeight="1">
      <c r="A65" s="140" t="s">
        <v>253</v>
      </c>
      <c r="B65" s="144" t="s">
        <v>254</v>
      </c>
      <c r="C65" s="150">
        <v>20000</v>
      </c>
      <c r="D65" s="148" t="s">
        <v>15</v>
      </c>
      <c r="E65" s="150"/>
      <c r="F65" s="163"/>
      <c r="G65" s="150"/>
      <c r="H65" s="163"/>
    </row>
    <row r="66" spans="1:8" ht="21" customHeight="1">
      <c r="A66" s="140" t="s">
        <v>255</v>
      </c>
      <c r="B66" s="144" t="s">
        <v>256</v>
      </c>
      <c r="C66" s="150"/>
      <c r="D66" s="140"/>
      <c r="E66" s="150"/>
      <c r="F66" s="163"/>
      <c r="G66" s="150"/>
      <c r="H66" s="163"/>
    </row>
    <row r="67" spans="1:8" ht="21" customHeight="1">
      <c r="A67" s="140" t="s">
        <v>257</v>
      </c>
      <c r="B67" s="144" t="s">
        <v>258</v>
      </c>
      <c r="C67" s="148"/>
      <c r="D67" s="140"/>
      <c r="E67" s="140"/>
      <c r="F67" s="146"/>
      <c r="G67" s="140"/>
      <c r="H67" s="146"/>
    </row>
    <row r="68" spans="1:8" ht="21" customHeight="1">
      <c r="A68" s="140" t="s">
        <v>259</v>
      </c>
      <c r="B68" s="144" t="s">
        <v>260</v>
      </c>
      <c r="C68" s="148"/>
      <c r="D68" s="140"/>
      <c r="E68" s="140"/>
      <c r="F68" s="146"/>
      <c r="G68" s="140"/>
      <c r="H68" s="146"/>
    </row>
    <row r="69" spans="1:8" ht="21" customHeight="1">
      <c r="A69" s="140" t="s">
        <v>261</v>
      </c>
      <c r="B69" s="144" t="s">
        <v>262</v>
      </c>
      <c r="C69" s="148"/>
      <c r="D69" s="140"/>
      <c r="E69" s="140"/>
      <c r="F69" s="146"/>
      <c r="G69" s="140"/>
      <c r="H69" s="146"/>
    </row>
    <row r="70" spans="1:8" ht="21" customHeight="1">
      <c r="A70" s="140" t="s">
        <v>263</v>
      </c>
      <c r="B70" s="148">
        <v>412303</v>
      </c>
      <c r="C70" s="30">
        <v>20000</v>
      </c>
      <c r="D70" s="170" t="s">
        <v>15</v>
      </c>
      <c r="E70" s="30">
        <v>15460</v>
      </c>
      <c r="F70" s="148" t="s">
        <v>15</v>
      </c>
      <c r="G70" s="30">
        <v>480</v>
      </c>
      <c r="H70" s="148" t="s">
        <v>15</v>
      </c>
    </row>
    <row r="71" spans="1:8" ht="21" customHeight="1">
      <c r="A71" s="140" t="s">
        <v>264</v>
      </c>
      <c r="B71" s="138"/>
      <c r="C71" s="170"/>
      <c r="D71" s="170"/>
      <c r="E71" s="170"/>
      <c r="F71" s="170"/>
      <c r="G71" s="170"/>
      <c r="H71" s="170"/>
    </row>
    <row r="72" spans="1:8" ht="21" customHeight="1">
      <c r="A72" s="140" t="s">
        <v>265</v>
      </c>
      <c r="B72" s="144" t="s">
        <v>266</v>
      </c>
      <c r="C72" s="150">
        <v>9600</v>
      </c>
      <c r="D72" s="148" t="s">
        <v>15</v>
      </c>
      <c r="E72" s="38">
        <v>10540</v>
      </c>
      <c r="F72" s="163" t="s">
        <v>15</v>
      </c>
      <c r="G72" s="38">
        <v>840</v>
      </c>
      <c r="H72" s="163" t="s">
        <v>15</v>
      </c>
    </row>
    <row r="73" spans="1:8" ht="21" customHeight="1">
      <c r="A73" s="140" t="s">
        <v>267</v>
      </c>
      <c r="B73" s="144"/>
      <c r="C73" s="148"/>
      <c r="D73" s="140"/>
      <c r="E73" s="140"/>
      <c r="F73" s="163"/>
      <c r="G73" s="140"/>
      <c r="H73" s="163"/>
    </row>
    <row r="74" spans="1:8" ht="21" customHeight="1">
      <c r="A74" s="140" t="s">
        <v>268</v>
      </c>
      <c r="B74" s="144" t="s">
        <v>269</v>
      </c>
      <c r="C74" s="150">
        <v>500</v>
      </c>
      <c r="D74" s="148" t="s">
        <v>15</v>
      </c>
      <c r="E74" s="147"/>
      <c r="F74" s="163"/>
      <c r="G74" s="147"/>
      <c r="H74" s="163"/>
    </row>
    <row r="75" spans="1:8" ht="21" customHeight="1">
      <c r="A75" s="140" t="s">
        <v>270</v>
      </c>
      <c r="B75" s="144" t="s">
        <v>271</v>
      </c>
      <c r="C75" s="150"/>
      <c r="D75" s="148"/>
      <c r="E75" s="147"/>
      <c r="F75" s="163"/>
      <c r="G75" s="147"/>
      <c r="H75" s="163"/>
    </row>
    <row r="76" spans="1:8" ht="21" customHeight="1">
      <c r="A76" s="140" t="s">
        <v>272</v>
      </c>
      <c r="B76" s="144" t="s">
        <v>273</v>
      </c>
      <c r="C76" s="150">
        <v>1000</v>
      </c>
      <c r="D76" s="148" t="s">
        <v>15</v>
      </c>
      <c r="E76" s="150">
        <v>300</v>
      </c>
      <c r="F76" s="163" t="s">
        <v>15</v>
      </c>
      <c r="G76" s="150">
        <v>80</v>
      </c>
      <c r="H76" s="163" t="s">
        <v>15</v>
      </c>
    </row>
    <row r="77" spans="1:8" ht="21" customHeight="1">
      <c r="A77" s="140" t="s">
        <v>274</v>
      </c>
      <c r="B77" s="144" t="s">
        <v>275</v>
      </c>
      <c r="C77" s="150">
        <v>4500</v>
      </c>
      <c r="D77" s="148" t="s">
        <v>15</v>
      </c>
      <c r="E77" s="147">
        <v>2915</v>
      </c>
      <c r="F77" s="163" t="s">
        <v>15</v>
      </c>
      <c r="G77" s="147">
        <v>375</v>
      </c>
      <c r="H77" s="163" t="s">
        <v>15</v>
      </c>
    </row>
    <row r="78" spans="1:8" ht="21" customHeight="1">
      <c r="A78" s="140" t="s">
        <v>276</v>
      </c>
      <c r="B78" s="144" t="s">
        <v>277</v>
      </c>
      <c r="C78" s="30">
        <v>1000</v>
      </c>
      <c r="D78" s="148" t="s">
        <v>15</v>
      </c>
      <c r="E78" s="38">
        <v>1546</v>
      </c>
      <c r="F78" s="161" t="s">
        <v>15</v>
      </c>
      <c r="G78" s="140"/>
      <c r="H78" s="163"/>
    </row>
    <row r="79" spans="1:8" ht="21" customHeight="1">
      <c r="A79" s="135" t="s">
        <v>278</v>
      </c>
      <c r="B79" s="171"/>
      <c r="C79" s="172">
        <f>SUM(C17:C78)</f>
        <v>338600</v>
      </c>
      <c r="D79" s="156" t="s">
        <v>15</v>
      </c>
      <c r="E79" s="157">
        <f>SUM(E17:E78)+INT(SUM(F17:F78)/100)</f>
        <v>132243</v>
      </c>
      <c r="F79" s="173">
        <f>MOD(SUM(F17:F78),100)</f>
        <v>0</v>
      </c>
      <c r="G79" s="174">
        <f>SUM(G17:G78)+INT(SUM(H17:H78)/100)</f>
        <v>5824</v>
      </c>
      <c r="H79" s="173">
        <f>MOD(SUM(H17:H78),100)</f>
        <v>0</v>
      </c>
    </row>
    <row r="80" spans="1:8" ht="18.75">
      <c r="A80" s="175"/>
      <c r="B80" s="176"/>
      <c r="C80" s="177"/>
      <c r="D80" s="178"/>
      <c r="E80" s="179"/>
      <c r="F80" s="180"/>
      <c r="G80" s="181"/>
      <c r="H80" s="180"/>
    </row>
    <row r="81" spans="1:8" ht="18.75">
      <c r="A81" s="134"/>
      <c r="B81" s="135" t="s">
        <v>99</v>
      </c>
      <c r="C81" s="136" t="s">
        <v>5</v>
      </c>
      <c r="D81" s="137"/>
      <c r="E81" s="136" t="s">
        <v>146</v>
      </c>
      <c r="F81" s="137"/>
      <c r="G81" s="136" t="s">
        <v>212</v>
      </c>
      <c r="H81" s="137"/>
    </row>
    <row r="82" spans="1:8" ht="18.75">
      <c r="A82" s="138" t="s">
        <v>279</v>
      </c>
      <c r="B82" s="144" t="s">
        <v>21</v>
      </c>
      <c r="C82" s="182"/>
      <c r="D82" s="140"/>
      <c r="E82" s="151"/>
      <c r="F82" s="141"/>
      <c r="G82" s="147"/>
      <c r="H82" s="140"/>
    </row>
    <row r="83" spans="1:8" ht="18.75">
      <c r="A83" s="140" t="s">
        <v>280</v>
      </c>
      <c r="B83" s="144" t="s">
        <v>281</v>
      </c>
      <c r="C83" s="150"/>
      <c r="D83" s="148"/>
      <c r="E83" s="151"/>
      <c r="F83" s="141"/>
      <c r="G83" s="140"/>
      <c r="H83" s="140"/>
    </row>
    <row r="84" spans="1:8" ht="18.75">
      <c r="A84" s="140" t="s">
        <v>282</v>
      </c>
      <c r="B84" s="144" t="s">
        <v>283</v>
      </c>
      <c r="C84" s="150">
        <v>80000</v>
      </c>
      <c r="D84" s="148" t="s">
        <v>15</v>
      </c>
      <c r="E84" s="147">
        <v>63080</v>
      </c>
      <c r="F84" s="148" t="s">
        <v>15</v>
      </c>
      <c r="G84" s="147">
        <v>7550</v>
      </c>
      <c r="H84" s="148" t="s">
        <v>15</v>
      </c>
    </row>
    <row r="85" spans="1:8" ht="18.75">
      <c r="A85" s="140" t="s">
        <v>284</v>
      </c>
      <c r="B85" s="144" t="s">
        <v>285</v>
      </c>
      <c r="C85" s="150">
        <v>460000</v>
      </c>
      <c r="D85" s="148" t="s">
        <v>15</v>
      </c>
      <c r="E85" s="150">
        <v>245480</v>
      </c>
      <c r="F85" s="149">
        <v>23</v>
      </c>
      <c r="G85" s="69"/>
      <c r="H85" s="149"/>
    </row>
    <row r="86" spans="1:8" ht="18.75">
      <c r="A86" s="140" t="s">
        <v>286</v>
      </c>
      <c r="B86" s="144" t="s">
        <v>287</v>
      </c>
      <c r="C86" s="30"/>
      <c r="D86" s="148"/>
      <c r="E86" s="38"/>
      <c r="F86" s="141"/>
      <c r="G86" s="147"/>
      <c r="H86" s="183"/>
    </row>
    <row r="87" spans="1:8" ht="18.75">
      <c r="A87" s="140" t="s">
        <v>288</v>
      </c>
      <c r="B87" s="144" t="s">
        <v>289</v>
      </c>
      <c r="C87" s="30"/>
      <c r="D87" s="148"/>
      <c r="E87" s="38"/>
      <c r="F87" s="141"/>
      <c r="G87" s="147"/>
      <c r="H87" s="183"/>
    </row>
    <row r="88" spans="1:8" ht="18.75">
      <c r="A88" s="140" t="s">
        <v>290</v>
      </c>
      <c r="B88" s="144" t="s">
        <v>291</v>
      </c>
      <c r="C88" s="148"/>
      <c r="D88" s="140"/>
      <c r="E88" s="151"/>
      <c r="F88" s="141"/>
      <c r="G88" s="140"/>
      <c r="H88" s="140"/>
    </row>
    <row r="89" spans="1:8" ht="18.75">
      <c r="A89" s="138" t="s">
        <v>292</v>
      </c>
      <c r="B89" s="144"/>
      <c r="C89" s="172">
        <f>SUM(C84:C88)</f>
        <v>540000</v>
      </c>
      <c r="D89" s="184" t="s">
        <v>15</v>
      </c>
      <c r="E89" s="157">
        <f>SUM(E82:E88)+INT(SUM(F82:F88)/100)</f>
        <v>308560</v>
      </c>
      <c r="F89" s="173">
        <f>MOD(SUM(F82:F88),100)</f>
        <v>23</v>
      </c>
      <c r="G89" s="174">
        <f>SUM(G82:G88)+INT(SUM(H82:H88)/100)</f>
        <v>7550</v>
      </c>
      <c r="H89" s="173">
        <f>MOD(SUM(H82:H88),100)</f>
        <v>0</v>
      </c>
    </row>
    <row r="90" spans="1:8" ht="18.75">
      <c r="A90" s="138" t="s">
        <v>293</v>
      </c>
      <c r="B90" s="144" t="s">
        <v>23</v>
      </c>
      <c r="C90" s="148"/>
      <c r="D90" s="140"/>
      <c r="E90" s="151"/>
      <c r="F90" s="140"/>
      <c r="G90" s="140"/>
      <c r="H90" s="140"/>
    </row>
    <row r="91" spans="1:8" ht="18.75">
      <c r="A91" s="140" t="s">
        <v>294</v>
      </c>
      <c r="B91" s="144" t="s">
        <v>295</v>
      </c>
      <c r="C91" s="148"/>
      <c r="D91" s="140"/>
      <c r="E91" s="151"/>
      <c r="F91" s="140"/>
      <c r="G91" s="140"/>
      <c r="H91" s="140"/>
    </row>
    <row r="92" spans="1:8" ht="18.75">
      <c r="A92" s="140" t="s">
        <v>296</v>
      </c>
      <c r="B92" s="144" t="s">
        <v>297</v>
      </c>
      <c r="C92" s="148"/>
      <c r="D92" s="140"/>
      <c r="E92" s="151"/>
      <c r="F92" s="140"/>
      <c r="G92" s="140"/>
      <c r="H92" s="140"/>
    </row>
    <row r="93" spans="1:8" ht="18.75">
      <c r="A93" s="140" t="s">
        <v>298</v>
      </c>
      <c r="B93" s="144" t="s">
        <v>299</v>
      </c>
      <c r="C93" s="148"/>
      <c r="D93" s="140"/>
      <c r="E93" s="151"/>
      <c r="F93" s="140"/>
      <c r="G93" s="140"/>
      <c r="H93" s="140"/>
    </row>
    <row r="94" spans="1:8" ht="18.75">
      <c r="A94" s="140" t="s">
        <v>300</v>
      </c>
      <c r="B94" s="144" t="s">
        <v>301</v>
      </c>
      <c r="C94" s="148"/>
      <c r="D94" s="140"/>
      <c r="E94" s="151"/>
      <c r="F94" s="140"/>
      <c r="G94" s="140"/>
      <c r="H94" s="140"/>
    </row>
    <row r="95" spans="1:8" ht="18.75">
      <c r="A95" s="140" t="s">
        <v>302</v>
      </c>
      <c r="B95" s="144"/>
      <c r="C95" s="148"/>
      <c r="D95" s="140"/>
      <c r="E95" s="151"/>
      <c r="F95" s="140"/>
      <c r="G95" s="140"/>
      <c r="H95" s="140"/>
    </row>
    <row r="96" spans="1:8" ht="18.75">
      <c r="A96" s="140" t="s">
        <v>303</v>
      </c>
      <c r="B96" s="144" t="s">
        <v>304</v>
      </c>
      <c r="C96" s="148"/>
      <c r="D96" s="140"/>
      <c r="E96" s="151"/>
      <c r="F96" s="140"/>
      <c r="G96" s="140"/>
      <c r="H96" s="140"/>
    </row>
    <row r="97" spans="1:8" ht="18.75">
      <c r="A97" s="140" t="s">
        <v>305</v>
      </c>
      <c r="B97" s="144" t="s">
        <v>306</v>
      </c>
      <c r="C97" s="148"/>
      <c r="D97" s="140"/>
      <c r="E97" s="151"/>
      <c r="F97" s="140"/>
      <c r="G97" s="140"/>
      <c r="H97" s="140"/>
    </row>
    <row r="98" spans="1:8" ht="18.75">
      <c r="A98" s="140" t="s">
        <v>307</v>
      </c>
      <c r="B98" s="165" t="s">
        <v>308</v>
      </c>
      <c r="C98" s="166"/>
      <c r="D98" s="164"/>
      <c r="E98" s="167"/>
      <c r="F98" s="164"/>
      <c r="G98" s="164"/>
      <c r="H98" s="164"/>
    </row>
    <row r="99" spans="1:8" ht="18.75">
      <c r="A99" s="138" t="s">
        <v>309</v>
      </c>
      <c r="B99" s="185"/>
      <c r="C99" s="156">
        <v>0</v>
      </c>
      <c r="D99" s="134"/>
      <c r="E99" s="186"/>
      <c r="F99" s="187"/>
      <c r="G99" s="186"/>
      <c r="H99" s="187"/>
    </row>
    <row r="100" spans="1:8" ht="18.75">
      <c r="A100" s="138" t="s">
        <v>24</v>
      </c>
      <c r="B100" s="144" t="s">
        <v>25</v>
      </c>
      <c r="C100" s="148"/>
      <c r="D100" s="140"/>
      <c r="E100" s="188"/>
      <c r="F100" s="189"/>
      <c r="G100" s="190"/>
      <c r="H100" s="190"/>
    </row>
    <row r="101" spans="1:8" ht="18.75">
      <c r="A101" s="140" t="s">
        <v>310</v>
      </c>
      <c r="B101" s="144" t="s">
        <v>311</v>
      </c>
      <c r="C101" s="148"/>
      <c r="D101" s="140"/>
      <c r="E101" s="188"/>
      <c r="F101" s="189"/>
      <c r="G101" s="190"/>
      <c r="H101" s="190"/>
    </row>
    <row r="102" spans="1:8" ht="18.75">
      <c r="A102" s="140" t="s">
        <v>312</v>
      </c>
      <c r="B102" s="144" t="s">
        <v>313</v>
      </c>
      <c r="C102" s="148"/>
      <c r="D102" s="140"/>
      <c r="E102" s="188"/>
      <c r="F102" s="189"/>
      <c r="G102" s="190"/>
      <c r="H102" s="190"/>
    </row>
    <row r="103" spans="1:8" ht="18.75">
      <c r="A103" s="140" t="s">
        <v>314</v>
      </c>
      <c r="B103" s="144" t="s">
        <v>315</v>
      </c>
      <c r="C103" s="182"/>
      <c r="D103" s="148"/>
      <c r="E103" s="188"/>
      <c r="F103" s="191"/>
      <c r="G103" s="190"/>
      <c r="H103" s="190"/>
    </row>
    <row r="104" spans="1:8" ht="18.75">
      <c r="A104" s="140" t="s">
        <v>316</v>
      </c>
      <c r="B104" s="144" t="s">
        <v>317</v>
      </c>
      <c r="C104" s="148"/>
      <c r="D104" s="140"/>
      <c r="E104" s="188"/>
      <c r="F104" s="189"/>
      <c r="G104" s="190"/>
      <c r="H104" s="190"/>
    </row>
    <row r="105" spans="1:8" ht="18.75">
      <c r="A105" s="140" t="s">
        <v>318</v>
      </c>
      <c r="B105" s="144" t="s">
        <v>319</v>
      </c>
      <c r="C105" s="182"/>
      <c r="D105" s="148"/>
      <c r="E105" s="188"/>
      <c r="F105" s="189"/>
      <c r="G105" s="190"/>
      <c r="H105" s="190"/>
    </row>
    <row r="106" spans="1:8" ht="18.75">
      <c r="A106" s="140" t="s">
        <v>320</v>
      </c>
      <c r="B106" s="144" t="s">
        <v>321</v>
      </c>
      <c r="C106" s="150">
        <v>70000</v>
      </c>
      <c r="D106" s="148" t="s">
        <v>15</v>
      </c>
      <c r="E106" s="69">
        <v>51502</v>
      </c>
      <c r="F106" s="192" t="s">
        <v>15</v>
      </c>
      <c r="G106" s="69">
        <v>25910</v>
      </c>
      <c r="H106" s="192" t="s">
        <v>15</v>
      </c>
    </row>
    <row r="107" spans="1:8" ht="18.75">
      <c r="A107" s="140" t="s">
        <v>322</v>
      </c>
      <c r="B107" s="144" t="s">
        <v>323</v>
      </c>
      <c r="C107" s="148"/>
      <c r="D107" s="148"/>
      <c r="E107" s="190"/>
      <c r="F107" s="190"/>
      <c r="G107" s="190"/>
      <c r="H107" s="190"/>
    </row>
    <row r="108" spans="1:8" ht="18.75">
      <c r="A108" s="140" t="s">
        <v>324</v>
      </c>
      <c r="B108" s="144" t="s">
        <v>325</v>
      </c>
      <c r="C108" s="148"/>
      <c r="D108" s="148"/>
      <c r="E108" s="190"/>
      <c r="F108" s="190"/>
      <c r="G108" s="190"/>
      <c r="H108" s="190"/>
    </row>
    <row r="109" spans="1:8" ht="18.75">
      <c r="A109" s="140" t="s">
        <v>326</v>
      </c>
      <c r="B109" s="144" t="s">
        <v>327</v>
      </c>
      <c r="C109" s="150">
        <v>10000</v>
      </c>
      <c r="D109" s="148" t="s">
        <v>15</v>
      </c>
      <c r="E109" s="69">
        <v>8793</v>
      </c>
      <c r="F109" s="192" t="s">
        <v>15</v>
      </c>
      <c r="G109" s="69"/>
      <c r="H109" s="192"/>
    </row>
    <row r="110" spans="1:8" ht="18.75">
      <c r="A110" s="138" t="s">
        <v>328</v>
      </c>
      <c r="B110" s="144"/>
      <c r="C110" s="155">
        <f>SUM(C100:C109)</f>
        <v>80000</v>
      </c>
      <c r="D110" s="156" t="s">
        <v>15</v>
      </c>
      <c r="E110" s="53">
        <f>SUM(E100:E109)+INT(SUM(F100:F109)/100)</f>
        <v>60295</v>
      </c>
      <c r="F110" s="186">
        <f>MOD(SUM(F100:F109),100)</f>
        <v>0</v>
      </c>
      <c r="G110" s="53">
        <f>SUM(G100:G109)+INT(SUM(H100:H109)/100)</f>
        <v>25910</v>
      </c>
      <c r="H110" s="186">
        <f>MOD(SUM(H100:H109),100)</f>
        <v>0</v>
      </c>
    </row>
    <row r="111" spans="1:8" ht="18.75">
      <c r="A111" s="138" t="s">
        <v>329</v>
      </c>
      <c r="B111" s="144" t="s">
        <v>27</v>
      </c>
      <c r="C111" s="148"/>
      <c r="D111" s="140"/>
      <c r="E111" s="188"/>
      <c r="F111" s="189"/>
      <c r="G111" s="190"/>
      <c r="H111" s="190"/>
    </row>
    <row r="112" spans="1:8" ht="18.75">
      <c r="A112" s="140" t="s">
        <v>330</v>
      </c>
      <c r="B112" s="144" t="s">
        <v>331</v>
      </c>
      <c r="C112" s="30">
        <v>2000</v>
      </c>
      <c r="D112" s="140" t="s">
        <v>15</v>
      </c>
      <c r="E112" s="38"/>
      <c r="F112" s="189"/>
      <c r="G112" s="69"/>
      <c r="H112" s="192"/>
    </row>
    <row r="113" spans="1:8" ht="18.75">
      <c r="A113" s="140" t="s">
        <v>332</v>
      </c>
      <c r="B113" s="144" t="s">
        <v>333</v>
      </c>
      <c r="C113" s="182" t="s">
        <v>15</v>
      </c>
      <c r="D113" s="148"/>
      <c r="E113" s="188"/>
      <c r="F113" s="189"/>
      <c r="G113" s="190"/>
      <c r="H113" s="190"/>
    </row>
    <row r="114" spans="1:8" ht="18.75">
      <c r="A114" s="138" t="s">
        <v>334</v>
      </c>
      <c r="B114" s="144"/>
      <c r="C114" s="159">
        <f>SUM(C111:C113)+INT(SUM(D111:D113)/100)</f>
        <v>2000</v>
      </c>
      <c r="D114" s="156">
        <f>MOD(SUM(D111:D113),100)</f>
        <v>0</v>
      </c>
      <c r="E114" s="159">
        <f>SUM(E111:E113)+INT(SUM(F111:F113)/100)</f>
        <v>0</v>
      </c>
      <c r="F114" s="186">
        <f>MOD(SUM(F111:F113),100)</f>
        <v>0</v>
      </c>
      <c r="G114" s="159">
        <f>SUM(G111:G113)+INT(SUM(H111:H113)/100)</f>
        <v>0</v>
      </c>
      <c r="H114" s="187">
        <f>MOD(SUM(H111:H113),100)</f>
        <v>0</v>
      </c>
    </row>
    <row r="115" spans="1:8" ht="18.75">
      <c r="A115" s="138" t="s">
        <v>335</v>
      </c>
      <c r="B115" s="144" t="s">
        <v>336</v>
      </c>
      <c r="C115" s="150"/>
      <c r="D115" s="148"/>
      <c r="E115" s="193"/>
      <c r="F115" s="193"/>
      <c r="G115" s="193"/>
      <c r="H115" s="193"/>
    </row>
    <row r="116" spans="1:8" ht="18.75">
      <c r="A116" s="138" t="s">
        <v>337</v>
      </c>
      <c r="B116" s="144" t="s">
        <v>29</v>
      </c>
      <c r="C116" s="148"/>
      <c r="D116" s="148"/>
      <c r="E116" s="194"/>
      <c r="F116" s="194"/>
      <c r="G116" s="194"/>
      <c r="H116" s="194"/>
    </row>
    <row r="117" spans="1:8" ht="19.5" customHeight="1">
      <c r="A117" s="140" t="s">
        <v>338</v>
      </c>
      <c r="B117" s="144" t="s">
        <v>339</v>
      </c>
      <c r="C117" s="182"/>
      <c r="D117" s="148"/>
      <c r="E117" s="69">
        <v>85296</v>
      </c>
      <c r="F117" s="195">
        <v>86</v>
      </c>
      <c r="G117" s="69"/>
      <c r="H117" s="195"/>
    </row>
    <row r="118" spans="1:8" ht="19.5" customHeight="1">
      <c r="A118" s="140" t="s">
        <v>340</v>
      </c>
      <c r="B118" s="144" t="s">
        <v>341</v>
      </c>
      <c r="C118" s="196">
        <v>12960000</v>
      </c>
      <c r="D118" s="148" t="s">
        <v>15</v>
      </c>
      <c r="E118" s="69">
        <v>8447763</v>
      </c>
      <c r="F118" s="197">
        <v>8</v>
      </c>
      <c r="G118" s="69">
        <v>2211432</v>
      </c>
      <c r="H118" s="197">
        <v>2</v>
      </c>
    </row>
    <row r="119" spans="1:8" ht="19.5" customHeight="1">
      <c r="A119" s="140" t="s">
        <v>342</v>
      </c>
      <c r="B119" s="144" t="s">
        <v>343</v>
      </c>
      <c r="C119" s="198"/>
      <c r="D119" s="148"/>
      <c r="E119" s="194"/>
      <c r="F119" s="194"/>
      <c r="G119" s="194"/>
      <c r="H119" s="194"/>
    </row>
    <row r="120" spans="1:8" ht="19.5" customHeight="1">
      <c r="A120" s="140" t="s">
        <v>344</v>
      </c>
      <c r="B120" s="144" t="s">
        <v>345</v>
      </c>
      <c r="C120" s="196">
        <v>1300000</v>
      </c>
      <c r="D120" s="148" t="s">
        <v>15</v>
      </c>
      <c r="E120" s="69">
        <v>828208</v>
      </c>
      <c r="F120" s="197">
        <v>10</v>
      </c>
      <c r="G120" s="69">
        <v>206942</v>
      </c>
      <c r="H120" s="197">
        <v>57</v>
      </c>
    </row>
    <row r="121" spans="1:8" ht="19.5" customHeight="1">
      <c r="A121" s="140" t="s">
        <v>346</v>
      </c>
      <c r="B121" s="144" t="s">
        <v>347</v>
      </c>
      <c r="C121" s="38">
        <v>70000</v>
      </c>
      <c r="D121" s="148" t="s">
        <v>15</v>
      </c>
      <c r="E121" s="69">
        <v>46874</v>
      </c>
      <c r="F121" s="152">
        <v>56</v>
      </c>
      <c r="G121" s="69">
        <v>12816</v>
      </c>
      <c r="H121" s="152">
        <v>36</v>
      </c>
    </row>
    <row r="122" spans="1:8" ht="19.5" customHeight="1">
      <c r="A122" s="164" t="s">
        <v>348</v>
      </c>
      <c r="B122" s="165" t="s">
        <v>349</v>
      </c>
      <c r="C122" s="199">
        <v>550000</v>
      </c>
      <c r="D122" s="166" t="s">
        <v>15</v>
      </c>
      <c r="E122" s="200">
        <v>441120</v>
      </c>
      <c r="F122" s="201">
        <v>48</v>
      </c>
      <c r="G122" s="200">
        <v>116147</v>
      </c>
      <c r="H122" s="201">
        <v>21</v>
      </c>
    </row>
    <row r="123" spans="1:8" ht="18.75" customHeight="1">
      <c r="A123" s="134"/>
      <c r="B123" s="135" t="s">
        <v>99</v>
      </c>
      <c r="C123" s="136" t="s">
        <v>5</v>
      </c>
      <c r="D123" s="137"/>
      <c r="E123" s="136" t="s">
        <v>146</v>
      </c>
      <c r="F123" s="137"/>
      <c r="G123" s="136" t="s">
        <v>212</v>
      </c>
      <c r="H123" s="137"/>
    </row>
    <row r="124" spans="1:8" ht="18.75" customHeight="1">
      <c r="A124" s="140" t="s">
        <v>350</v>
      </c>
      <c r="B124" s="144" t="s">
        <v>351</v>
      </c>
      <c r="C124" s="150">
        <v>1100000</v>
      </c>
      <c r="D124" s="148" t="s">
        <v>15</v>
      </c>
      <c r="E124" s="69">
        <v>679953</v>
      </c>
      <c r="F124" s="152">
        <v>26</v>
      </c>
      <c r="G124" s="69">
        <v>195137</v>
      </c>
      <c r="H124" s="152">
        <v>4</v>
      </c>
    </row>
    <row r="125" spans="1:8" ht="18.75" customHeight="1">
      <c r="A125" s="140" t="s">
        <v>352</v>
      </c>
      <c r="B125" s="144" t="s">
        <v>353</v>
      </c>
      <c r="C125" s="148"/>
      <c r="D125" s="140"/>
      <c r="E125" s="69"/>
      <c r="F125" s="69"/>
      <c r="G125" s="69"/>
      <c r="H125" s="69"/>
    </row>
    <row r="126" spans="1:8" ht="18.75" customHeight="1">
      <c r="A126" s="140" t="s">
        <v>354</v>
      </c>
      <c r="B126" s="144" t="s">
        <v>355</v>
      </c>
      <c r="C126" s="150">
        <v>1000</v>
      </c>
      <c r="D126" s="140" t="s">
        <v>15</v>
      </c>
      <c r="E126" s="69">
        <v>814</v>
      </c>
      <c r="F126" s="30">
        <v>80</v>
      </c>
      <c r="G126" s="69"/>
      <c r="H126" s="30"/>
    </row>
    <row r="127" spans="1:8" ht="18.75" customHeight="1">
      <c r="A127" s="140" t="s">
        <v>356</v>
      </c>
      <c r="B127" s="144" t="s">
        <v>357</v>
      </c>
      <c r="C127" s="150"/>
      <c r="D127" s="140"/>
      <c r="E127" s="69"/>
      <c r="F127" s="69"/>
      <c r="G127" s="69"/>
      <c r="H127" s="69"/>
    </row>
    <row r="128" spans="1:8" ht="18.75" customHeight="1">
      <c r="A128" s="140" t="s">
        <v>358</v>
      </c>
      <c r="B128" s="144" t="s">
        <v>359</v>
      </c>
      <c r="C128" s="150"/>
      <c r="D128" s="140"/>
      <c r="E128" s="69"/>
      <c r="F128" s="69"/>
      <c r="G128" s="69"/>
      <c r="H128" s="69"/>
    </row>
    <row r="129" spans="1:8" ht="18.75" customHeight="1">
      <c r="A129" s="140" t="s">
        <v>360</v>
      </c>
      <c r="B129" s="144" t="s">
        <v>361</v>
      </c>
      <c r="C129" s="150">
        <v>22000</v>
      </c>
      <c r="D129" s="148" t="s">
        <v>15</v>
      </c>
      <c r="E129" s="69">
        <v>12326</v>
      </c>
      <c r="F129" s="152">
        <v>35</v>
      </c>
      <c r="G129" s="69">
        <v>5535</v>
      </c>
      <c r="H129" s="152">
        <v>73</v>
      </c>
    </row>
    <row r="130" spans="1:8" ht="18.75" customHeight="1">
      <c r="A130" s="140" t="s">
        <v>362</v>
      </c>
      <c r="B130" s="144" t="s">
        <v>363</v>
      </c>
      <c r="C130" s="150">
        <v>50000</v>
      </c>
      <c r="D130" s="148" t="s">
        <v>15</v>
      </c>
      <c r="E130" s="69">
        <v>24922</v>
      </c>
      <c r="F130" s="152">
        <v>67</v>
      </c>
      <c r="G130" s="69"/>
      <c r="H130" s="152"/>
    </row>
    <row r="131" spans="1:8" ht="18.75" customHeight="1">
      <c r="A131" s="140" t="s">
        <v>364</v>
      </c>
      <c r="B131" s="144" t="s">
        <v>365</v>
      </c>
      <c r="C131" s="148"/>
      <c r="D131" s="148"/>
      <c r="E131" s="69"/>
      <c r="F131" s="69"/>
      <c r="G131" s="69"/>
      <c r="H131" s="69"/>
    </row>
    <row r="132" spans="1:8" ht="18.75" customHeight="1">
      <c r="A132" s="140" t="s">
        <v>366</v>
      </c>
      <c r="B132" s="144" t="s">
        <v>367</v>
      </c>
      <c r="C132" s="150">
        <v>200000</v>
      </c>
      <c r="D132" s="148" t="s">
        <v>15</v>
      </c>
      <c r="E132" s="69">
        <v>115562</v>
      </c>
      <c r="F132" s="152" t="s">
        <v>15</v>
      </c>
      <c r="G132" s="69">
        <v>5800</v>
      </c>
      <c r="H132" s="152" t="s">
        <v>15</v>
      </c>
    </row>
    <row r="133" spans="1:8" ht="18.75" customHeight="1">
      <c r="A133" s="140" t="s">
        <v>368</v>
      </c>
      <c r="B133" s="144" t="s">
        <v>369</v>
      </c>
      <c r="C133" s="148" t="s">
        <v>15</v>
      </c>
      <c r="D133" s="140"/>
      <c r="E133" s="151"/>
      <c r="F133" s="140"/>
      <c r="G133" s="140"/>
      <c r="H133" s="140"/>
    </row>
    <row r="134" spans="1:8" ht="18.75" customHeight="1">
      <c r="A134" s="140" t="s">
        <v>370</v>
      </c>
      <c r="B134" s="144" t="s">
        <v>371</v>
      </c>
      <c r="C134" s="148" t="s">
        <v>15</v>
      </c>
      <c r="D134" s="148"/>
      <c r="E134" s="151"/>
      <c r="F134" s="141"/>
      <c r="G134" s="140"/>
      <c r="H134" s="140"/>
    </row>
    <row r="135" spans="1:8" ht="19.5" customHeight="1">
      <c r="A135" s="140" t="s">
        <v>372</v>
      </c>
      <c r="B135" s="144" t="s">
        <v>373</v>
      </c>
      <c r="C135" s="148" t="s">
        <v>15</v>
      </c>
      <c r="D135" s="148"/>
      <c r="E135" s="151"/>
      <c r="F135" s="141"/>
      <c r="G135" s="140"/>
      <c r="H135" s="140"/>
    </row>
    <row r="136" spans="1:8" ht="19.5" customHeight="1">
      <c r="A136" s="140" t="s">
        <v>374</v>
      </c>
      <c r="B136" s="144" t="s">
        <v>375</v>
      </c>
      <c r="C136" s="148"/>
      <c r="D136" s="148"/>
      <c r="E136" s="151"/>
      <c r="F136" s="141"/>
      <c r="G136" s="140"/>
      <c r="H136" s="140"/>
    </row>
    <row r="137" spans="1:8" ht="18.75">
      <c r="A137" s="138" t="s">
        <v>376</v>
      </c>
      <c r="B137" s="144"/>
      <c r="C137" s="172">
        <f>SUM(C117:C132)</f>
        <v>16253000</v>
      </c>
      <c r="D137" s="156" t="s">
        <v>15</v>
      </c>
      <c r="E137" s="157">
        <f>SUM(E115:E136)+INT(SUM(F115:F136)/100)</f>
        <v>10682842</v>
      </c>
      <c r="F137" s="173">
        <f>MOD(SUM(F115:F136),100)</f>
        <v>16</v>
      </c>
      <c r="G137" s="174">
        <f>SUM(G115:G136)+INT(SUM(H115:H136)/100)</f>
        <v>2753810</v>
      </c>
      <c r="H137" s="173">
        <f>MOD(SUM(H115:H136),100)</f>
        <v>93</v>
      </c>
    </row>
    <row r="138" spans="1:8" ht="18.75">
      <c r="A138" s="138" t="s">
        <v>377</v>
      </c>
      <c r="B138" s="144" t="s">
        <v>378</v>
      </c>
      <c r="C138" s="182"/>
      <c r="D138" s="148"/>
      <c r="E138" s="151"/>
      <c r="F138" s="141"/>
      <c r="G138" s="147"/>
      <c r="H138" s="140"/>
    </row>
    <row r="139" spans="1:8" ht="18.75">
      <c r="A139" s="138" t="s">
        <v>379</v>
      </c>
      <c r="B139" s="144" t="s">
        <v>31</v>
      </c>
      <c r="C139" s="182"/>
      <c r="D139" s="148"/>
      <c r="E139" s="148"/>
      <c r="F139" s="161"/>
      <c r="G139" s="140"/>
      <c r="H139" s="140"/>
    </row>
    <row r="140" spans="1:8" ht="19.5" customHeight="1">
      <c r="A140" s="140" t="s">
        <v>380</v>
      </c>
      <c r="B140" s="144" t="s">
        <v>381</v>
      </c>
      <c r="C140" s="150"/>
      <c r="D140" s="148"/>
      <c r="E140" s="150"/>
      <c r="F140" s="161"/>
      <c r="G140" s="69"/>
      <c r="H140" s="148"/>
    </row>
    <row r="141" spans="1:8" ht="19.5" customHeight="1">
      <c r="A141" s="140" t="s">
        <v>382</v>
      </c>
      <c r="B141" s="144" t="s">
        <v>383</v>
      </c>
      <c r="C141" s="30">
        <v>13000000</v>
      </c>
      <c r="D141" s="148" t="s">
        <v>15</v>
      </c>
      <c r="E141" s="38">
        <v>8757410</v>
      </c>
      <c r="F141" s="141" t="s">
        <v>15</v>
      </c>
      <c r="G141" s="69"/>
      <c r="H141" s="148"/>
    </row>
    <row r="142" spans="1:8" ht="19.5" customHeight="1">
      <c r="A142" s="140" t="s">
        <v>384</v>
      </c>
      <c r="B142" s="144"/>
      <c r="C142" s="182" t="s">
        <v>15</v>
      </c>
      <c r="D142" s="148"/>
      <c r="E142" s="148"/>
      <c r="F142" s="161"/>
      <c r="G142" s="140"/>
      <c r="H142" s="140"/>
    </row>
    <row r="143" spans="1:8" ht="19.5" customHeight="1">
      <c r="A143" s="140" t="s">
        <v>385</v>
      </c>
      <c r="B143" s="144" t="s">
        <v>35</v>
      </c>
      <c r="C143" s="182"/>
      <c r="D143" s="148"/>
      <c r="E143" s="30">
        <v>1084179</v>
      </c>
      <c r="F143" s="161" t="s">
        <v>15</v>
      </c>
      <c r="G143" s="69"/>
      <c r="H143" s="148"/>
    </row>
    <row r="144" spans="1:8" ht="18" customHeight="1">
      <c r="A144" s="138" t="s">
        <v>166</v>
      </c>
      <c r="B144" s="144"/>
      <c r="C144" s="172">
        <f>SUM(C140:C143)</f>
        <v>13000000</v>
      </c>
      <c r="D144" s="156" t="s">
        <v>15</v>
      </c>
      <c r="E144" s="157">
        <f>SUM(E138:E143)+INT(SUM(F138:F143)/100)</f>
        <v>9841589</v>
      </c>
      <c r="F144" s="173">
        <f>MOD(SUM(F138:F143),100)</f>
        <v>0</v>
      </c>
      <c r="G144" s="157">
        <f>SUM(G138:G143)+INT(SUM(H138:H143)/100)</f>
        <v>0</v>
      </c>
      <c r="H144" s="173">
        <f>MOD(SUM(H138:H143),100)</f>
        <v>0</v>
      </c>
    </row>
    <row r="145" spans="1:8" ht="18.75">
      <c r="A145" s="138" t="s">
        <v>386</v>
      </c>
      <c r="B145" s="144" t="s">
        <v>387</v>
      </c>
      <c r="C145" s="182"/>
      <c r="D145" s="148"/>
      <c r="E145" s="150"/>
      <c r="F145" s="161"/>
      <c r="G145" s="140"/>
      <c r="H145" s="140"/>
    </row>
    <row r="146" spans="1:8" ht="18.75">
      <c r="A146" s="138" t="s">
        <v>388</v>
      </c>
      <c r="B146" s="144" t="s">
        <v>33</v>
      </c>
      <c r="C146" s="182"/>
      <c r="D146" s="148"/>
      <c r="E146" s="30"/>
      <c r="F146" s="148"/>
      <c r="G146" s="47"/>
      <c r="H146" s="148"/>
    </row>
    <row r="147" spans="1:8" ht="18.75">
      <c r="A147" s="138" t="s">
        <v>389</v>
      </c>
      <c r="B147" s="144" t="s">
        <v>390</v>
      </c>
      <c r="C147" s="182"/>
      <c r="D147" s="148"/>
      <c r="E147" s="69">
        <v>2486000</v>
      </c>
      <c r="F147" s="148" t="s">
        <v>15</v>
      </c>
      <c r="G147" s="69">
        <v>310000</v>
      </c>
      <c r="H147" s="148" t="s">
        <v>15</v>
      </c>
    </row>
    <row r="148" spans="1:8" ht="18.75" customHeight="1">
      <c r="A148" s="138" t="s">
        <v>391</v>
      </c>
      <c r="B148" s="178">
        <v>441001</v>
      </c>
      <c r="C148" s="182"/>
      <c r="D148" s="148"/>
      <c r="E148" s="69">
        <v>524800</v>
      </c>
      <c r="F148" s="148" t="s">
        <v>15</v>
      </c>
      <c r="G148" s="69">
        <v>65600</v>
      </c>
      <c r="H148" s="148" t="s">
        <v>15</v>
      </c>
    </row>
    <row r="149" spans="1:8" ht="18.75" customHeight="1">
      <c r="A149" s="138" t="s">
        <v>392</v>
      </c>
      <c r="B149" s="178">
        <v>441001</v>
      </c>
      <c r="C149" s="182"/>
      <c r="D149" s="148"/>
      <c r="E149" s="69">
        <v>522185</v>
      </c>
      <c r="F149" s="148" t="s">
        <v>15</v>
      </c>
      <c r="G149" s="69"/>
      <c r="H149" s="148"/>
    </row>
    <row r="150" spans="1:8" ht="18.75" customHeight="1">
      <c r="A150" s="138" t="s">
        <v>393</v>
      </c>
      <c r="B150" s="178">
        <v>441001</v>
      </c>
      <c r="C150" s="182"/>
      <c r="D150" s="148"/>
      <c r="E150" s="150">
        <v>12000</v>
      </c>
      <c r="F150" s="148" t="s">
        <v>15</v>
      </c>
      <c r="G150" s="69"/>
      <c r="H150" s="148"/>
    </row>
    <row r="151" spans="1:8" ht="18.75" customHeight="1">
      <c r="A151" s="138"/>
      <c r="B151" s="178"/>
      <c r="C151" s="182"/>
      <c r="D151" s="148"/>
      <c r="E151" s="150"/>
      <c r="F151" s="148"/>
      <c r="G151" s="69"/>
      <c r="H151" s="148"/>
    </row>
    <row r="152" spans="1:8" ht="18.75" customHeight="1">
      <c r="A152" s="138"/>
      <c r="B152" s="178"/>
      <c r="C152" s="182"/>
      <c r="D152" s="148"/>
      <c r="E152" s="150"/>
      <c r="F152" s="148"/>
      <c r="G152" s="69"/>
      <c r="H152" s="148"/>
    </row>
    <row r="153" spans="1:8" ht="16.5" customHeight="1">
      <c r="A153" s="202" t="s">
        <v>394</v>
      </c>
      <c r="B153" s="165"/>
      <c r="C153" s="184"/>
      <c r="D153" s="156" t="s">
        <v>15</v>
      </c>
      <c r="E153" s="159">
        <f>SUM(E145:E152)+INT(SUM(F145:F152)/100)</f>
        <v>3544985</v>
      </c>
      <c r="F153" s="173">
        <f>MOD(SUM(F145:F152),100)</f>
        <v>0</v>
      </c>
      <c r="G153" s="159">
        <f>SUM(G145:G152)+INT(SUM(H145:H152)/100)</f>
        <v>375600</v>
      </c>
      <c r="H153" s="173">
        <f>MOD(SUM(H145:H152),100)</f>
        <v>0</v>
      </c>
    </row>
    <row r="154" spans="1:8" s="210" customFormat="1" ht="24.75" customHeight="1" thickBot="1">
      <c r="A154" s="203" t="s">
        <v>395</v>
      </c>
      <c r="B154" s="204"/>
      <c r="C154" s="205">
        <f>SUM(C153+C144+C137+C114+C110+C99+C89+C16+C79)</f>
        <v>30470000</v>
      </c>
      <c r="D154" s="206" t="s">
        <v>15</v>
      </c>
      <c r="E154" s="207">
        <f>SUM(E16+E79+E89+E99+E110+E114+E137+E144+E153)+INT(SUM(F16+F79+F89+F99+F110+F114+F137+F144+F153)/100)</f>
        <v>24842461</v>
      </c>
      <c r="F154" s="208">
        <f>MOD(SUM(F16++F79+F89+F99+F110+F114+F137+F144+F153),100)</f>
        <v>99</v>
      </c>
      <c r="G154" s="209">
        <f>SUM(G16+G79+G89+G99+G110+G114+G137+G144+G153)+INT(SUM(H16+H79+H89+H99+H110+H114+H137+H144+H153)/100)</f>
        <v>3170961</v>
      </c>
      <c r="H154" s="208">
        <f>MOD(SUM(H16++H79+H89+H99+H110+H114+H137+H144+H153),100)</f>
        <v>33</v>
      </c>
    </row>
    <row r="155" spans="1:8" ht="19.5" thickTop="1">
      <c r="A155" s="198"/>
      <c r="B155" s="176"/>
      <c r="D155" s="178"/>
      <c r="E155" s="211"/>
      <c r="F155" s="178"/>
      <c r="G155" s="198"/>
      <c r="H155" s="198"/>
    </row>
    <row r="156" spans="1:8" ht="18.75">
      <c r="A156" s="198"/>
      <c r="B156" s="176"/>
      <c r="C156" s="212"/>
      <c r="D156" s="212"/>
      <c r="F156" s="178"/>
      <c r="G156" s="198"/>
      <c r="H156" s="198"/>
    </row>
    <row r="157" spans="1:8" ht="18.75">
      <c r="A157" s="198"/>
      <c r="B157" s="176"/>
      <c r="C157" s="178"/>
      <c r="D157" s="178"/>
      <c r="E157" s="213"/>
      <c r="F157" s="178"/>
      <c r="G157" s="198"/>
      <c r="H157" s="198"/>
    </row>
    <row r="158" spans="1:8" ht="18.75">
      <c r="A158" s="198"/>
      <c r="B158" s="176"/>
      <c r="C158" s="177"/>
      <c r="D158" s="178"/>
      <c r="E158" s="177"/>
      <c r="F158" s="178"/>
      <c r="G158" s="198"/>
      <c r="H158" s="198"/>
    </row>
    <row r="159" spans="1:8" ht="18.75">
      <c r="A159" s="198"/>
      <c r="B159" s="176"/>
      <c r="C159" s="178"/>
      <c r="D159" s="178"/>
      <c r="E159" s="213"/>
      <c r="F159" s="198"/>
      <c r="G159" s="198"/>
      <c r="H159" s="198"/>
    </row>
    <row r="160" spans="1:8" ht="18.75">
      <c r="A160" s="198"/>
      <c r="B160" s="176"/>
      <c r="C160" s="177"/>
      <c r="D160" s="178"/>
      <c r="E160" s="213"/>
      <c r="F160" s="198"/>
      <c r="G160" s="198"/>
      <c r="H160" s="198"/>
    </row>
    <row r="161" spans="1:8" ht="18.75">
      <c r="A161" s="198"/>
      <c r="B161" s="176"/>
      <c r="C161" s="177"/>
      <c r="D161" s="178"/>
      <c r="E161" s="213"/>
      <c r="F161" s="178"/>
      <c r="G161" s="198"/>
      <c r="H161" s="198"/>
    </row>
    <row r="162" spans="1:8" ht="18.75">
      <c r="A162" s="198"/>
      <c r="B162" s="176"/>
      <c r="C162" s="178"/>
      <c r="D162" s="178"/>
      <c r="E162" s="213"/>
      <c r="F162" s="198"/>
      <c r="G162" s="198"/>
      <c r="H162" s="198"/>
    </row>
    <row r="163" spans="1:8" ht="18.75">
      <c r="A163" s="198"/>
      <c r="B163" s="176"/>
      <c r="C163" s="178"/>
      <c r="D163" s="178"/>
      <c r="E163" s="213"/>
      <c r="F163" s="198"/>
      <c r="G163" s="198"/>
      <c r="H163" s="198"/>
    </row>
    <row r="164" spans="1:8" ht="18.75">
      <c r="A164" s="198"/>
      <c r="B164" s="176"/>
      <c r="C164" s="178"/>
      <c r="D164" s="178"/>
      <c r="E164" s="213"/>
      <c r="F164" s="198"/>
      <c r="G164" s="198"/>
      <c r="H164" s="198"/>
    </row>
    <row r="165" spans="1:8" ht="18.75">
      <c r="A165" s="198"/>
      <c r="B165" s="176"/>
      <c r="C165" s="178"/>
      <c r="D165" s="178"/>
      <c r="E165" s="213"/>
      <c r="F165" s="178"/>
      <c r="G165" s="198"/>
      <c r="H165" s="198"/>
    </row>
  </sheetData>
  <sheetProtection/>
  <mergeCells count="17">
    <mergeCell ref="C123:D123"/>
    <mergeCell ref="E123:F123"/>
    <mergeCell ref="G123:H123"/>
    <mergeCell ref="C156:D156"/>
    <mergeCell ref="C43:D43"/>
    <mergeCell ref="E43:F43"/>
    <mergeCell ref="G43:H43"/>
    <mergeCell ref="C81:D81"/>
    <mergeCell ref="E81:F81"/>
    <mergeCell ref="G81:H81"/>
    <mergeCell ref="G1:H1"/>
    <mergeCell ref="A2:H2"/>
    <mergeCell ref="A3:H3"/>
    <mergeCell ref="A4:H4"/>
    <mergeCell ref="C5:D5"/>
    <mergeCell ref="E5:F5"/>
    <mergeCell ref="G5:H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3" r:id="rId1"/>
  <rowBreaks count="1" manualBreakCount="1">
    <brk id="4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7">
      <selection activeCell="I48" sqref="I48"/>
    </sheetView>
  </sheetViews>
  <sheetFormatPr defaultColWidth="9.140625" defaultRowHeight="15"/>
  <cols>
    <col min="1" max="1" width="9.00390625" style="114" customWidth="1"/>
    <col min="2" max="2" width="33.00390625" style="114" customWidth="1"/>
    <col min="3" max="3" width="16.140625" style="114" customWidth="1"/>
    <col min="4" max="4" width="3.421875" style="114" customWidth="1"/>
    <col min="5" max="5" width="13.7109375" style="114" customWidth="1"/>
    <col min="6" max="16384" width="9.00390625" style="114" customWidth="1"/>
  </cols>
  <sheetData>
    <row r="1" spans="1:5" ht="22.5" customHeight="1">
      <c r="A1" s="113" t="s">
        <v>0</v>
      </c>
      <c r="B1" s="113"/>
      <c r="C1" s="113"/>
      <c r="D1" s="113"/>
      <c r="E1" s="113"/>
    </row>
    <row r="2" spans="1:5" ht="22.5" customHeight="1">
      <c r="A2" s="1" t="s">
        <v>125</v>
      </c>
      <c r="B2" s="1"/>
      <c r="C2" s="1"/>
      <c r="D2" s="1"/>
      <c r="E2" s="1"/>
    </row>
    <row r="3" spans="1:5" ht="28.5" customHeight="1">
      <c r="A3" s="1" t="s">
        <v>126</v>
      </c>
      <c r="B3" s="1"/>
      <c r="C3" s="1"/>
      <c r="D3" s="1"/>
      <c r="E3" s="1"/>
    </row>
    <row r="4" spans="1:5" ht="22.5" customHeight="1">
      <c r="A4" s="115" t="s">
        <v>127</v>
      </c>
      <c r="B4" s="91"/>
      <c r="C4" s="116" t="s">
        <v>4</v>
      </c>
      <c r="D4" s="116"/>
      <c r="E4" s="116" t="s">
        <v>128</v>
      </c>
    </row>
    <row r="5" spans="1:5" ht="22.5" customHeight="1">
      <c r="A5" s="91"/>
      <c r="B5" s="91" t="s">
        <v>129</v>
      </c>
      <c r="C5" s="117">
        <f>2795361.33+375600</f>
        <v>3170961.33</v>
      </c>
      <c r="D5" s="118"/>
      <c r="E5" s="117">
        <v>24842461.99</v>
      </c>
    </row>
    <row r="6" spans="1:5" ht="22.5" customHeight="1">
      <c r="A6" s="91"/>
      <c r="B6" s="91" t="s">
        <v>130</v>
      </c>
      <c r="C6" s="117">
        <v>337823.75</v>
      </c>
      <c r="D6" s="118"/>
      <c r="E6" s="117">
        <v>2892246.04</v>
      </c>
    </row>
    <row r="7" spans="1:5" ht="22.5" customHeight="1">
      <c r="A7" s="91"/>
      <c r="B7" s="91" t="s">
        <v>116</v>
      </c>
      <c r="C7" s="119"/>
      <c r="D7" s="91"/>
      <c r="E7" s="119"/>
    </row>
    <row r="8" spans="1:5" ht="22.5" customHeight="1">
      <c r="A8" s="91"/>
      <c r="B8" s="91" t="s">
        <v>131</v>
      </c>
      <c r="C8" s="117"/>
      <c r="D8" s="91"/>
      <c r="E8" s="117"/>
    </row>
    <row r="9" spans="1:5" ht="22.5" customHeight="1">
      <c r="A9" s="91"/>
      <c r="B9" s="91" t="s">
        <v>132</v>
      </c>
      <c r="C9" s="117">
        <v>0</v>
      </c>
      <c r="D9" s="91"/>
      <c r="E9" s="117">
        <v>0.01</v>
      </c>
    </row>
    <row r="10" spans="1:5" ht="22.5" customHeight="1">
      <c r="A10" s="91"/>
      <c r="B10" s="91" t="s">
        <v>50</v>
      </c>
      <c r="C10" s="117"/>
      <c r="D10" s="91"/>
      <c r="E10" s="117"/>
    </row>
    <row r="11" spans="1:5" ht="22.5" customHeight="1">
      <c r="A11" s="91"/>
      <c r="B11" s="91" t="s">
        <v>54</v>
      </c>
      <c r="C11" s="117">
        <v>2665</v>
      </c>
      <c r="D11" s="91"/>
      <c r="E11" s="117">
        <v>604530</v>
      </c>
    </row>
    <row r="12" spans="1:5" ht="22.5" customHeight="1">
      <c r="A12" s="91"/>
      <c r="B12" s="91" t="s">
        <v>133</v>
      </c>
      <c r="C12" s="119">
        <v>36340</v>
      </c>
      <c r="D12" s="91"/>
      <c r="E12" s="119">
        <v>257590</v>
      </c>
    </row>
    <row r="13" spans="1:5" ht="22.5" customHeight="1">
      <c r="A13" s="91"/>
      <c r="B13" s="91" t="s">
        <v>134</v>
      </c>
      <c r="C13" s="119">
        <v>433600</v>
      </c>
      <c r="D13" s="91"/>
      <c r="E13" s="119">
        <v>1267660</v>
      </c>
    </row>
    <row r="14" spans="1:5" ht="22.5" customHeight="1">
      <c r="A14" s="91"/>
      <c r="B14" s="91" t="s">
        <v>135</v>
      </c>
      <c r="C14" s="119">
        <v>0</v>
      </c>
      <c r="D14" s="91"/>
      <c r="E14" s="119">
        <v>28290</v>
      </c>
    </row>
    <row r="15" spans="1:5" ht="22.5" customHeight="1">
      <c r="A15" s="91"/>
      <c r="B15" s="91" t="s">
        <v>136</v>
      </c>
      <c r="C15" s="119"/>
      <c r="D15" s="91"/>
      <c r="E15" s="119"/>
    </row>
    <row r="16" spans="1:5" ht="22.5" customHeight="1">
      <c r="A16" s="91"/>
      <c r="B16" s="91" t="s">
        <v>137</v>
      </c>
      <c r="C16" s="117">
        <v>0</v>
      </c>
      <c r="D16" s="91"/>
      <c r="E16" s="120">
        <v>10000</v>
      </c>
    </row>
    <row r="17" spans="1:5" ht="22.5" customHeight="1">
      <c r="A17" s="91"/>
      <c r="B17" s="91" t="s">
        <v>138</v>
      </c>
      <c r="C17" s="117"/>
      <c r="D17" s="91"/>
      <c r="E17" s="120"/>
    </row>
    <row r="18" spans="1:5" ht="22.5" customHeight="1" thickBot="1">
      <c r="A18" s="121"/>
      <c r="B18" s="121"/>
      <c r="C18" s="122">
        <f>SUM(C5:C17)</f>
        <v>3981390.08</v>
      </c>
      <c r="D18" s="123"/>
      <c r="E18" s="124">
        <f>SUM(E5:E17)</f>
        <v>29902778.04</v>
      </c>
    </row>
    <row r="19" spans="1:5" ht="22.5" customHeight="1" thickTop="1">
      <c r="A19" s="115" t="s">
        <v>63</v>
      </c>
      <c r="B19" s="91"/>
      <c r="C19" s="91"/>
      <c r="D19" s="91"/>
      <c r="E19" s="125"/>
    </row>
    <row r="20" spans="1:5" ht="22.5" customHeight="1">
      <c r="A20" s="91"/>
      <c r="B20" s="91" t="s">
        <v>139</v>
      </c>
      <c r="C20" s="118">
        <f>1807214.51+801274+32407+19223</f>
        <v>2660118.51</v>
      </c>
      <c r="D20" s="91"/>
      <c r="E20" s="118">
        <v>16827379.01</v>
      </c>
    </row>
    <row r="21" spans="1:5" ht="22.5" customHeight="1">
      <c r="A21" s="91"/>
      <c r="B21" s="91" t="s">
        <v>140</v>
      </c>
      <c r="C21" s="117">
        <v>344294.59</v>
      </c>
      <c r="D21" s="91"/>
      <c r="E21" s="117">
        <v>2943653.1</v>
      </c>
    </row>
    <row r="22" spans="1:5" ht="22.5" customHeight="1">
      <c r="A22" s="91"/>
      <c r="B22" s="91" t="s">
        <v>50</v>
      </c>
      <c r="C22" s="118"/>
      <c r="D22" s="91"/>
      <c r="E22" s="118"/>
    </row>
    <row r="23" spans="1:5" ht="22.5" customHeight="1">
      <c r="A23" s="91"/>
      <c r="B23" s="91" t="s">
        <v>86</v>
      </c>
      <c r="C23" s="119">
        <v>14600</v>
      </c>
      <c r="D23" s="91"/>
      <c r="E23" s="119">
        <v>268590</v>
      </c>
    </row>
    <row r="24" spans="1:5" ht="22.5" customHeight="1">
      <c r="A24" s="91"/>
      <c r="B24" s="91" t="s">
        <v>44</v>
      </c>
      <c r="C24" s="119">
        <v>0</v>
      </c>
      <c r="D24" s="91"/>
      <c r="E24" s="119">
        <v>1268205</v>
      </c>
    </row>
    <row r="25" spans="1:5" ht="22.5" customHeight="1">
      <c r="A25" s="91"/>
      <c r="B25" s="91" t="s">
        <v>60</v>
      </c>
      <c r="C25" s="119"/>
      <c r="D25" s="91"/>
      <c r="E25" s="119"/>
    </row>
    <row r="26" spans="1:5" ht="22.5" customHeight="1">
      <c r="A26" s="91"/>
      <c r="B26" s="91" t="s">
        <v>138</v>
      </c>
      <c r="C26" s="119"/>
      <c r="D26" s="91"/>
      <c r="E26" s="119">
        <v>262151.86</v>
      </c>
    </row>
    <row r="27" spans="1:5" ht="22.5" customHeight="1">
      <c r="A27" s="91"/>
      <c r="B27" s="91" t="s">
        <v>89</v>
      </c>
      <c r="C27" s="126">
        <v>0</v>
      </c>
      <c r="D27" s="91"/>
      <c r="E27" s="126">
        <v>556000</v>
      </c>
    </row>
    <row r="28" spans="1:5" ht="22.5" customHeight="1">
      <c r="A28" s="91"/>
      <c r="B28" s="91" t="s">
        <v>132</v>
      </c>
      <c r="C28" s="126">
        <v>0</v>
      </c>
      <c r="D28" s="127"/>
      <c r="E28" s="126">
        <v>0.01</v>
      </c>
    </row>
    <row r="29" spans="1:5" ht="22.5" customHeight="1">
      <c r="A29" s="91"/>
      <c r="B29" s="91" t="s">
        <v>135</v>
      </c>
      <c r="C29" s="117"/>
      <c r="D29" s="127"/>
      <c r="E29" s="117"/>
    </row>
    <row r="30" spans="1:5" ht="22.5" customHeight="1">
      <c r="A30" s="91"/>
      <c r="B30" s="91" t="s">
        <v>136</v>
      </c>
      <c r="C30" s="117"/>
      <c r="D30" s="91"/>
      <c r="E30" s="117"/>
    </row>
    <row r="31" spans="1:5" ht="22.5" customHeight="1">
      <c r="A31" s="91"/>
      <c r="B31" s="91" t="s">
        <v>137</v>
      </c>
      <c r="C31" s="117"/>
      <c r="D31" s="91"/>
      <c r="E31" s="117"/>
    </row>
    <row r="32" spans="1:5" ht="22.5" customHeight="1">
      <c r="A32" s="91"/>
      <c r="B32" s="91" t="s">
        <v>116</v>
      </c>
      <c r="C32" s="117"/>
      <c r="D32" s="91"/>
      <c r="E32" s="117"/>
    </row>
    <row r="33" spans="1:5" ht="22.5" customHeight="1" thickBot="1">
      <c r="A33" s="91"/>
      <c r="B33" s="91"/>
      <c r="C33" s="128">
        <f>SUM(C20:C32)</f>
        <v>3019013.0999999996</v>
      </c>
      <c r="D33" s="91"/>
      <c r="E33" s="128">
        <f>SUM(E20:E32)</f>
        <v>22125978.980000004</v>
      </c>
    </row>
    <row r="34" spans="1:5" ht="23.25" customHeight="1" thickTop="1">
      <c r="A34" s="91"/>
      <c r="B34" s="91" t="s">
        <v>141</v>
      </c>
      <c r="C34" s="129">
        <f>(C18-C33)</f>
        <v>962376.9800000004</v>
      </c>
      <c r="D34" s="129"/>
      <c r="E34" s="129">
        <f>(E18-E33)</f>
        <v>7776799.059999995</v>
      </c>
    </row>
    <row r="35" spans="1:5" ht="13.5">
      <c r="A35" s="3"/>
      <c r="B35" s="3"/>
      <c r="C35" s="3"/>
      <c r="D35" s="3"/>
      <c r="E35" s="3"/>
    </row>
    <row r="36" spans="1:5" ht="13.5">
      <c r="A36" s="3"/>
      <c r="B36" s="3"/>
      <c r="C36" s="3"/>
      <c r="D36" s="3"/>
      <c r="E36" s="3"/>
    </row>
    <row r="37" spans="1:5" ht="13.5">
      <c r="A37" s="3"/>
      <c r="B37" s="3"/>
      <c r="C37" s="3"/>
      <c r="D37" s="3"/>
      <c r="E37" s="3"/>
    </row>
    <row r="38" spans="1:5" ht="13.5">
      <c r="A38" s="3"/>
      <c r="B38" s="3"/>
      <c r="C38" s="3"/>
      <c r="D38" s="3"/>
      <c r="E38" s="3"/>
    </row>
    <row r="39" spans="1:5" ht="13.5">
      <c r="A39" s="3"/>
      <c r="B39" s="3"/>
      <c r="C39" s="3"/>
      <c r="D39" s="3"/>
      <c r="E39" s="3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7">
      <selection activeCell="A11" sqref="A11"/>
    </sheetView>
  </sheetViews>
  <sheetFormatPr defaultColWidth="9.140625" defaultRowHeight="15"/>
  <cols>
    <col min="1" max="1" width="34.421875" style="91" customWidth="1"/>
    <col min="2" max="2" width="8.140625" style="91" customWidth="1"/>
    <col min="3" max="3" width="12.57421875" style="91" customWidth="1"/>
    <col min="4" max="4" width="4.00390625" style="91" customWidth="1"/>
    <col min="5" max="5" width="12.7109375" style="91" customWidth="1"/>
    <col min="6" max="6" width="4.7109375" style="91" bestFit="1" customWidth="1"/>
    <col min="7" max="9" width="9.00390625" style="91" customWidth="1"/>
    <col min="10" max="10" width="13.421875" style="91" customWidth="1"/>
    <col min="11" max="16384" width="9.00390625" style="91" customWidth="1"/>
  </cols>
  <sheetData>
    <row r="1" spans="1:6" ht="21">
      <c r="A1" s="90" t="s">
        <v>97</v>
      </c>
      <c r="B1" s="90"/>
      <c r="C1" s="90"/>
      <c r="D1" s="90"/>
      <c r="E1" s="90"/>
      <c r="F1" s="90"/>
    </row>
    <row r="2" spans="1:6" ht="21">
      <c r="A2" s="90" t="s">
        <v>98</v>
      </c>
      <c r="B2" s="90"/>
      <c r="C2" s="90"/>
      <c r="D2" s="90"/>
      <c r="E2" s="90"/>
      <c r="F2" s="90"/>
    </row>
    <row r="3" spans="1:6" ht="21">
      <c r="A3" s="92">
        <v>42153</v>
      </c>
      <c r="B3" s="92"/>
      <c r="C3" s="92"/>
      <c r="D3" s="92"/>
      <c r="E3" s="92"/>
      <c r="F3" s="92"/>
    </row>
    <row r="4" spans="1:6" ht="21">
      <c r="A4" s="93" t="s">
        <v>8</v>
      </c>
      <c r="B4" s="93" t="s">
        <v>99</v>
      </c>
      <c r="C4" s="94" t="s">
        <v>100</v>
      </c>
      <c r="D4" s="93"/>
      <c r="E4" s="93" t="s">
        <v>101</v>
      </c>
      <c r="F4" s="93"/>
    </row>
    <row r="5" spans="1:6" ht="21" customHeight="1">
      <c r="A5" s="95" t="s">
        <v>102</v>
      </c>
      <c r="B5" s="96" t="s">
        <v>103</v>
      </c>
      <c r="C5" s="97"/>
      <c r="D5" s="98"/>
      <c r="E5" s="97"/>
      <c r="F5" s="99"/>
    </row>
    <row r="6" spans="1:6" ht="21" customHeight="1">
      <c r="A6" s="95" t="s">
        <v>104</v>
      </c>
      <c r="B6" s="96" t="s">
        <v>105</v>
      </c>
      <c r="C6" s="97">
        <v>11593321</v>
      </c>
      <c r="D6" s="99">
        <v>1</v>
      </c>
      <c r="E6" s="97"/>
      <c r="F6" s="99"/>
    </row>
    <row r="7" spans="1:6" ht="21" customHeight="1">
      <c r="A7" s="100" t="s">
        <v>106</v>
      </c>
      <c r="B7" s="96" t="s">
        <v>107</v>
      </c>
      <c r="C7" s="97">
        <v>10032257</v>
      </c>
      <c r="D7" s="99">
        <v>80</v>
      </c>
      <c r="E7" s="97"/>
      <c r="F7" s="99"/>
    </row>
    <row r="8" spans="1:6" ht="21" customHeight="1">
      <c r="A8" s="100" t="s">
        <v>108</v>
      </c>
      <c r="B8" s="96" t="s">
        <v>105</v>
      </c>
      <c r="C8" s="97">
        <v>3182106</v>
      </c>
      <c r="D8" s="99">
        <v>7</v>
      </c>
      <c r="E8" s="97"/>
      <c r="F8" s="99"/>
    </row>
    <row r="9" spans="1:6" ht="21" customHeight="1">
      <c r="A9" s="100" t="s">
        <v>109</v>
      </c>
      <c r="B9" s="96" t="s">
        <v>105</v>
      </c>
      <c r="C9" s="97">
        <v>9482309</v>
      </c>
      <c r="D9" s="99">
        <v>46</v>
      </c>
      <c r="E9" s="97"/>
      <c r="F9" s="99"/>
    </row>
    <row r="10" spans="1:6" ht="21" customHeight="1">
      <c r="A10" s="95" t="s">
        <v>110</v>
      </c>
      <c r="B10" s="96" t="s">
        <v>111</v>
      </c>
      <c r="C10" s="97"/>
      <c r="D10" s="98"/>
      <c r="E10" s="97"/>
      <c r="F10" s="99"/>
    </row>
    <row r="11" spans="1:6" ht="21" customHeight="1">
      <c r="A11" s="95" t="s">
        <v>112</v>
      </c>
      <c r="B11" s="96" t="s">
        <v>57</v>
      </c>
      <c r="C11" s="97">
        <v>3568743</v>
      </c>
      <c r="D11" s="98">
        <v>68</v>
      </c>
      <c r="E11" s="97"/>
      <c r="F11" s="99"/>
    </row>
    <row r="12" spans="1:6" ht="21" customHeight="1">
      <c r="A12" s="95" t="s">
        <v>113</v>
      </c>
      <c r="B12" s="96" t="s">
        <v>37</v>
      </c>
      <c r="C12" s="97"/>
      <c r="D12" s="98"/>
      <c r="E12" s="97"/>
      <c r="F12" s="99"/>
    </row>
    <row r="13" spans="1:6" ht="21" customHeight="1">
      <c r="A13" s="95" t="s">
        <v>114</v>
      </c>
      <c r="B13" s="96" t="s">
        <v>39</v>
      </c>
      <c r="C13" s="97"/>
      <c r="D13" s="98"/>
      <c r="E13" s="97"/>
      <c r="F13" s="99"/>
    </row>
    <row r="14" spans="1:6" ht="21" customHeight="1">
      <c r="A14" s="95" t="s">
        <v>115</v>
      </c>
      <c r="B14" s="96" t="s">
        <v>41</v>
      </c>
      <c r="C14" s="97"/>
      <c r="D14" s="98"/>
      <c r="E14" s="97"/>
      <c r="F14" s="99"/>
    </row>
    <row r="15" spans="1:6" ht="21" customHeight="1">
      <c r="A15" s="95" t="s">
        <v>42</v>
      </c>
      <c r="B15" s="96" t="s">
        <v>43</v>
      </c>
      <c r="C15" s="97">
        <v>11000</v>
      </c>
      <c r="D15" s="98" t="s">
        <v>15</v>
      </c>
      <c r="E15" s="97"/>
      <c r="F15" s="99"/>
    </row>
    <row r="16" spans="1:6" ht="21" customHeight="1">
      <c r="A16" s="95" t="s">
        <v>44</v>
      </c>
      <c r="B16" s="96" t="s">
        <v>45</v>
      </c>
      <c r="C16" s="97">
        <v>545</v>
      </c>
      <c r="D16" s="98" t="s">
        <v>15</v>
      </c>
      <c r="E16" s="97"/>
      <c r="F16" s="99"/>
    </row>
    <row r="17" spans="1:6" ht="21" customHeight="1">
      <c r="A17" s="95" t="s">
        <v>50</v>
      </c>
      <c r="B17" s="101" t="s">
        <v>51</v>
      </c>
      <c r="C17" s="97"/>
      <c r="D17" s="98"/>
      <c r="E17" s="97"/>
      <c r="F17" s="99"/>
    </row>
    <row r="18" spans="1:6" ht="21" customHeight="1">
      <c r="A18" s="95" t="s">
        <v>116</v>
      </c>
      <c r="B18" s="102">
        <v>214000</v>
      </c>
      <c r="C18" s="97"/>
      <c r="D18" s="98"/>
      <c r="E18" s="97"/>
      <c r="F18" s="99"/>
    </row>
    <row r="19" spans="1:6" ht="21" customHeight="1">
      <c r="A19" s="95" t="s">
        <v>117</v>
      </c>
      <c r="B19" s="96" t="s">
        <v>53</v>
      </c>
      <c r="C19" s="97"/>
      <c r="D19" s="98"/>
      <c r="E19" s="97">
        <v>124140</v>
      </c>
      <c r="F19" s="99">
        <v>64</v>
      </c>
    </row>
    <row r="20" spans="1:6" ht="21" customHeight="1">
      <c r="A20" s="95" t="s">
        <v>89</v>
      </c>
      <c r="B20" s="96" t="s">
        <v>118</v>
      </c>
      <c r="C20" s="97"/>
      <c r="D20" s="98"/>
      <c r="E20" s="97">
        <v>19881518</v>
      </c>
      <c r="F20" s="99">
        <v>26</v>
      </c>
    </row>
    <row r="21" spans="1:6" ht="21" customHeight="1">
      <c r="A21" s="95" t="s">
        <v>119</v>
      </c>
      <c r="B21" s="96" t="s">
        <v>120</v>
      </c>
      <c r="C21" s="97"/>
      <c r="D21" s="98"/>
      <c r="E21" s="97">
        <v>9849541</v>
      </c>
      <c r="F21" s="99">
        <v>14</v>
      </c>
    </row>
    <row r="22" spans="1:6" ht="21" customHeight="1">
      <c r="A22" s="95" t="s">
        <v>121</v>
      </c>
      <c r="B22" s="96" t="s">
        <v>122</v>
      </c>
      <c r="C22" s="97"/>
      <c r="D22" s="98"/>
      <c r="E22" s="97">
        <v>24842461</v>
      </c>
      <c r="F22" s="99">
        <v>99</v>
      </c>
    </row>
    <row r="23" spans="1:6" ht="21" customHeight="1">
      <c r="A23" s="95" t="s">
        <v>64</v>
      </c>
      <c r="B23" s="96" t="s">
        <v>123</v>
      </c>
      <c r="C23" s="97">
        <v>4866221</v>
      </c>
      <c r="D23" s="99">
        <v>51</v>
      </c>
      <c r="E23" s="97"/>
      <c r="F23" s="99"/>
    </row>
    <row r="24" spans="1:6" ht="21" customHeight="1">
      <c r="A24" s="95" t="s">
        <v>124</v>
      </c>
      <c r="B24" s="96" t="s">
        <v>67</v>
      </c>
      <c r="C24" s="103">
        <v>1236311</v>
      </c>
      <c r="D24" s="98" t="s">
        <v>15</v>
      </c>
      <c r="E24" s="97"/>
      <c r="F24" s="99"/>
    </row>
    <row r="25" spans="1:6" ht="21" customHeight="1">
      <c r="A25" s="95" t="s">
        <v>68</v>
      </c>
      <c r="B25" s="96" t="s">
        <v>69</v>
      </c>
      <c r="C25" s="103">
        <v>5853708</v>
      </c>
      <c r="D25" s="98" t="s">
        <v>15</v>
      </c>
      <c r="E25" s="97"/>
      <c r="F25" s="99"/>
    </row>
    <row r="26" spans="1:6" ht="21" customHeight="1">
      <c r="A26" s="95" t="s">
        <v>70</v>
      </c>
      <c r="B26" s="96" t="s">
        <v>71</v>
      </c>
      <c r="C26" s="97">
        <v>336465</v>
      </c>
      <c r="D26" s="98">
        <v>50</v>
      </c>
      <c r="E26" s="103"/>
      <c r="F26" s="99"/>
    </row>
    <row r="27" spans="1:6" ht="21" customHeight="1">
      <c r="A27" s="95" t="s">
        <v>72</v>
      </c>
      <c r="B27" s="96" t="s">
        <v>73</v>
      </c>
      <c r="C27" s="97">
        <v>2273070</v>
      </c>
      <c r="D27" s="99">
        <v>68</v>
      </c>
      <c r="E27" s="103"/>
      <c r="F27" s="99"/>
    </row>
    <row r="28" spans="1:6" ht="21" customHeight="1">
      <c r="A28" s="95" t="s">
        <v>74</v>
      </c>
      <c r="B28" s="96" t="s">
        <v>75</v>
      </c>
      <c r="C28" s="97">
        <v>601734</v>
      </c>
      <c r="D28" s="99">
        <v>86</v>
      </c>
      <c r="E28" s="103"/>
      <c r="F28" s="99"/>
    </row>
    <row r="29" spans="1:6" ht="21" customHeight="1">
      <c r="A29" s="95" t="s">
        <v>76</v>
      </c>
      <c r="B29" s="96" t="s">
        <v>77</v>
      </c>
      <c r="C29" s="97">
        <v>336067</v>
      </c>
      <c r="D29" s="99">
        <v>46</v>
      </c>
      <c r="E29" s="97"/>
      <c r="F29" s="99"/>
    </row>
    <row r="30" spans="1:6" ht="21" customHeight="1">
      <c r="A30" s="95" t="s">
        <v>78</v>
      </c>
      <c r="B30" s="96" t="s">
        <v>79</v>
      </c>
      <c r="C30" s="97">
        <v>73000</v>
      </c>
      <c r="D30" s="98" t="s">
        <v>15</v>
      </c>
      <c r="E30" s="97"/>
      <c r="F30" s="99"/>
    </row>
    <row r="31" spans="1:6" ht="21" customHeight="1">
      <c r="A31" s="95" t="s">
        <v>80</v>
      </c>
      <c r="B31" s="96" t="s">
        <v>81</v>
      </c>
      <c r="C31" s="97">
        <v>742800</v>
      </c>
      <c r="D31" s="98" t="s">
        <v>15</v>
      </c>
      <c r="E31" s="103"/>
      <c r="F31" s="99"/>
    </row>
    <row r="32" spans="1:6" ht="21" customHeight="1">
      <c r="A32" s="95" t="s">
        <v>82</v>
      </c>
      <c r="B32" s="102">
        <v>551000</v>
      </c>
      <c r="C32" s="97"/>
      <c r="D32" s="98"/>
      <c r="E32" s="97"/>
      <c r="F32" s="99"/>
    </row>
    <row r="33" spans="1:6" ht="21" customHeight="1">
      <c r="A33" s="95" t="s">
        <v>84</v>
      </c>
      <c r="B33" s="96" t="s">
        <v>85</v>
      </c>
      <c r="C33" s="103">
        <v>508000</v>
      </c>
      <c r="D33" s="98" t="s">
        <v>15</v>
      </c>
      <c r="E33" s="97"/>
      <c r="F33" s="99"/>
    </row>
    <row r="34" spans="1:6" ht="21" customHeight="1">
      <c r="A34" s="104"/>
      <c r="B34" s="105"/>
      <c r="C34" s="106"/>
      <c r="D34" s="107"/>
      <c r="E34" s="106"/>
      <c r="F34" s="108"/>
    </row>
    <row r="35" spans="1:6" ht="21" customHeight="1" thickBot="1">
      <c r="A35" s="109"/>
      <c r="B35" s="110"/>
      <c r="C35" s="111">
        <f>SUM(C5:C34)+INT(SUM(D5:D34)/100)</f>
        <v>54697662</v>
      </c>
      <c r="D35" s="112">
        <f>MOD(SUM(D5:D34),100)</f>
        <v>3</v>
      </c>
      <c r="E35" s="111">
        <f>SUM(E5:E34)+INT(SUM(F5:F34)/100)</f>
        <v>54697662</v>
      </c>
      <c r="F35" s="112">
        <f>MOD(SUM(F5:F34),100)</f>
        <v>3</v>
      </c>
    </row>
    <row r="36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SheetLayoutView="100" zoomScalePageLayoutView="0" workbookViewId="0" topLeftCell="A70">
      <selection activeCell="K11" sqref="K11"/>
    </sheetView>
  </sheetViews>
  <sheetFormatPr defaultColWidth="9.140625" defaultRowHeight="15"/>
  <cols>
    <col min="1" max="1" width="10.421875" style="2" customWidth="1"/>
    <col min="2" max="2" width="3.00390625" style="2" customWidth="1"/>
    <col min="3" max="3" width="10.57421875" style="2" customWidth="1"/>
    <col min="4" max="4" width="3.8515625" style="2" customWidth="1"/>
    <col min="5" max="5" width="10.00390625" style="2" customWidth="1"/>
    <col min="6" max="6" width="3.57421875" style="2" customWidth="1"/>
    <col min="7" max="7" width="27.421875" style="2" customWidth="1"/>
    <col min="8" max="8" width="6.28125" style="2" customWidth="1"/>
    <col min="9" max="9" width="10.7109375" style="2" customWidth="1"/>
    <col min="10" max="10" width="4.00390625" style="2" customWidth="1"/>
    <col min="11" max="11" width="16.28125" style="2" customWidth="1"/>
    <col min="12" max="16384" width="9.00390625" style="2" customWidth="1"/>
  </cols>
  <sheetData>
    <row r="1" spans="1:10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9.5" thickBot="1">
      <c r="A4" s="3"/>
      <c r="B4" s="3"/>
      <c r="C4" s="3"/>
      <c r="D4" s="3"/>
      <c r="E4" s="3"/>
      <c r="F4" s="3"/>
      <c r="G4" s="3"/>
      <c r="H4" s="4"/>
      <c r="I4" s="4"/>
      <c r="J4" s="3"/>
    </row>
    <row r="5" spans="1:10" ht="19.5" thickTop="1">
      <c r="A5" s="5" t="s">
        <v>3</v>
      </c>
      <c r="B5" s="6"/>
      <c r="C5" s="6"/>
      <c r="D5" s="6"/>
      <c r="E5" s="6"/>
      <c r="F5" s="7"/>
      <c r="G5" s="8"/>
      <c r="H5" s="8"/>
      <c r="I5" s="5" t="s">
        <v>4</v>
      </c>
      <c r="J5" s="7"/>
    </row>
    <row r="6" spans="1:10" ht="18.75">
      <c r="A6" s="9" t="s">
        <v>5</v>
      </c>
      <c r="B6" s="10"/>
      <c r="C6" s="9" t="s">
        <v>6</v>
      </c>
      <c r="D6" s="10"/>
      <c r="E6" s="9" t="s">
        <v>7</v>
      </c>
      <c r="F6" s="10"/>
      <c r="G6" s="11" t="s">
        <v>8</v>
      </c>
      <c r="H6" s="12" t="s">
        <v>9</v>
      </c>
      <c r="I6" s="13" t="s">
        <v>7</v>
      </c>
      <c r="J6" s="13"/>
    </row>
    <row r="7" spans="1:10" ht="19.5" thickBot="1">
      <c r="A7" s="14" t="s">
        <v>10</v>
      </c>
      <c r="B7" s="15"/>
      <c r="C7" s="14" t="s">
        <v>11</v>
      </c>
      <c r="D7" s="15"/>
      <c r="E7" s="14" t="s">
        <v>10</v>
      </c>
      <c r="F7" s="15"/>
      <c r="G7" s="16"/>
      <c r="H7" s="17" t="s">
        <v>12</v>
      </c>
      <c r="I7" s="18" t="s">
        <v>10</v>
      </c>
      <c r="J7" s="18"/>
    </row>
    <row r="8" spans="1:10" ht="19.5" thickTop="1">
      <c r="A8" s="19">
        <v>41913</v>
      </c>
      <c r="B8" s="20"/>
      <c r="C8" s="20"/>
      <c r="D8" s="20"/>
      <c r="E8" s="21">
        <v>26513195</v>
      </c>
      <c r="F8" s="22">
        <v>28</v>
      </c>
      <c r="G8" s="8" t="s">
        <v>13</v>
      </c>
      <c r="H8" s="8"/>
      <c r="I8" s="23">
        <v>35118133</v>
      </c>
      <c r="J8" s="24">
        <v>35</v>
      </c>
    </row>
    <row r="9" spans="1:10" ht="18.75">
      <c r="A9" s="25"/>
      <c r="B9" s="25"/>
      <c r="C9" s="25"/>
      <c r="D9" s="25"/>
      <c r="E9" s="26"/>
      <c r="F9" s="27"/>
      <c r="G9" s="25" t="s">
        <v>14</v>
      </c>
      <c r="H9" s="28"/>
      <c r="I9" s="26"/>
      <c r="J9" s="27"/>
    </row>
    <row r="10" spans="1:10" ht="18.75">
      <c r="A10" s="29">
        <v>256400</v>
      </c>
      <c r="B10" s="11" t="s">
        <v>15</v>
      </c>
      <c r="C10" s="30">
        <v>0</v>
      </c>
      <c r="D10" s="31">
        <v>0</v>
      </c>
      <c r="E10" s="32">
        <v>269681</v>
      </c>
      <c r="F10" s="33">
        <v>20</v>
      </c>
      <c r="G10" s="20" t="s">
        <v>16</v>
      </c>
      <c r="H10" s="34" t="s">
        <v>17</v>
      </c>
      <c r="I10" s="32">
        <v>2013</v>
      </c>
      <c r="J10" s="33">
        <v>35</v>
      </c>
    </row>
    <row r="11" spans="1:10" ht="18.75">
      <c r="A11" s="29">
        <v>338600</v>
      </c>
      <c r="B11" s="11" t="s">
        <v>15</v>
      </c>
      <c r="C11" s="30">
        <v>0</v>
      </c>
      <c r="D11" s="31">
        <v>0</v>
      </c>
      <c r="E11" s="32">
        <v>126419</v>
      </c>
      <c r="F11" s="33" t="s">
        <v>15</v>
      </c>
      <c r="G11" s="20" t="s">
        <v>18</v>
      </c>
      <c r="H11" s="34" t="s">
        <v>19</v>
      </c>
      <c r="I11" s="32">
        <v>23398</v>
      </c>
      <c r="J11" s="33" t="s">
        <v>15</v>
      </c>
    </row>
    <row r="12" spans="1:10" ht="18.75">
      <c r="A12" s="29">
        <v>540000</v>
      </c>
      <c r="B12" s="11" t="s">
        <v>15</v>
      </c>
      <c r="C12" s="30">
        <v>0</v>
      </c>
      <c r="D12" s="31">
        <v>0</v>
      </c>
      <c r="E12" s="32">
        <v>301010</v>
      </c>
      <c r="F12" s="33">
        <v>23</v>
      </c>
      <c r="G12" s="20" t="s">
        <v>20</v>
      </c>
      <c r="H12" s="34" t="s">
        <v>21</v>
      </c>
      <c r="I12" s="32">
        <v>8485</v>
      </c>
      <c r="J12" s="33" t="s">
        <v>15</v>
      </c>
    </row>
    <row r="13" spans="1:10" ht="18.75">
      <c r="A13" s="36"/>
      <c r="B13" s="11"/>
      <c r="C13" s="30">
        <v>0</v>
      </c>
      <c r="D13" s="31">
        <v>0</v>
      </c>
      <c r="E13" s="37"/>
      <c r="F13" s="33"/>
      <c r="G13" s="20" t="s">
        <v>22</v>
      </c>
      <c r="H13" s="34" t="s">
        <v>23</v>
      </c>
      <c r="I13" s="37"/>
      <c r="J13" s="33"/>
    </row>
    <row r="14" spans="1:10" ht="18.75">
      <c r="A14" s="29">
        <v>80000</v>
      </c>
      <c r="B14" s="11" t="s">
        <v>15</v>
      </c>
      <c r="C14" s="30">
        <v>0</v>
      </c>
      <c r="D14" s="31">
        <v>0</v>
      </c>
      <c r="E14" s="32">
        <v>34385</v>
      </c>
      <c r="F14" s="33" t="s">
        <v>15</v>
      </c>
      <c r="G14" s="20" t="s">
        <v>24</v>
      </c>
      <c r="H14" s="34" t="s">
        <v>25</v>
      </c>
      <c r="I14" s="32">
        <v>507</v>
      </c>
      <c r="J14" s="33" t="s">
        <v>15</v>
      </c>
    </row>
    <row r="15" spans="1:10" ht="18.75">
      <c r="A15" s="38">
        <v>2000</v>
      </c>
      <c r="B15" s="11" t="s">
        <v>15</v>
      </c>
      <c r="C15" s="30">
        <v>0</v>
      </c>
      <c r="D15" s="31">
        <v>0</v>
      </c>
      <c r="E15" s="37"/>
      <c r="F15" s="33"/>
      <c r="G15" s="20" t="s">
        <v>26</v>
      </c>
      <c r="H15" s="34" t="s">
        <v>27</v>
      </c>
      <c r="I15" s="37"/>
      <c r="J15" s="33"/>
    </row>
    <row r="16" spans="1:10" ht="18.75">
      <c r="A16" s="38"/>
      <c r="B16" s="11"/>
      <c r="C16" s="30">
        <v>0</v>
      </c>
      <c r="D16" s="31">
        <v>0</v>
      </c>
      <c r="E16" s="37">
        <v>7929031</v>
      </c>
      <c r="F16" s="33">
        <v>23</v>
      </c>
      <c r="G16" s="20" t="s">
        <v>28</v>
      </c>
      <c r="H16" s="34" t="s">
        <v>29</v>
      </c>
      <c r="I16" s="37">
        <v>88472</v>
      </c>
      <c r="J16" s="33">
        <v>98</v>
      </c>
    </row>
    <row r="17" spans="1:10" ht="18.75">
      <c r="A17" s="38"/>
      <c r="B17" s="11"/>
      <c r="C17" s="30">
        <v>0</v>
      </c>
      <c r="D17" s="31">
        <v>0</v>
      </c>
      <c r="E17" s="37">
        <v>8757410</v>
      </c>
      <c r="F17" s="33" t="s">
        <v>15</v>
      </c>
      <c r="G17" s="20" t="s">
        <v>30</v>
      </c>
      <c r="H17" s="34" t="s">
        <v>31</v>
      </c>
      <c r="I17" s="37">
        <v>385650</v>
      </c>
      <c r="J17" s="33" t="s">
        <v>15</v>
      </c>
    </row>
    <row r="18" spans="1:10" ht="18.75">
      <c r="A18" s="29">
        <v>16253000</v>
      </c>
      <c r="B18" s="11" t="s">
        <v>15</v>
      </c>
      <c r="C18" s="30">
        <v>3169385</v>
      </c>
      <c r="D18" s="31">
        <v>0</v>
      </c>
      <c r="E18" s="37"/>
      <c r="F18" s="33"/>
      <c r="G18" s="20" t="s">
        <v>32</v>
      </c>
      <c r="H18" s="34" t="s">
        <v>33</v>
      </c>
      <c r="I18" s="37"/>
      <c r="J18" s="33"/>
    </row>
    <row r="19" spans="1:10" ht="18.75">
      <c r="A19" s="29">
        <v>13000000</v>
      </c>
      <c r="B19" s="11" t="s">
        <v>15</v>
      </c>
      <c r="C19" s="30">
        <v>1084179</v>
      </c>
      <c r="D19" s="31"/>
      <c r="E19" s="37"/>
      <c r="F19" s="33"/>
      <c r="G19" s="39" t="s">
        <v>34</v>
      </c>
      <c r="H19" s="34" t="s">
        <v>35</v>
      </c>
      <c r="I19" s="37"/>
      <c r="J19" s="33"/>
    </row>
    <row r="20" spans="1:10" ht="18.75">
      <c r="A20" s="40">
        <f>SUM(A10:A19)</f>
        <v>30470000</v>
      </c>
      <c r="B20" s="41" t="s">
        <v>15</v>
      </c>
      <c r="C20" s="42">
        <f>SUM(C10:C19)+INT(SUM(D10:D19)/100)</f>
        <v>4253564</v>
      </c>
      <c r="D20" s="41">
        <f>MOD(SUM(D10:D19),100)</f>
        <v>0</v>
      </c>
      <c r="E20" s="43">
        <f>SUM(E10:E19)+INT(SUM(F10:F19)/100)</f>
        <v>17417936</v>
      </c>
      <c r="F20" s="44">
        <f>MOD(SUM(F10:F19),100)</f>
        <v>66</v>
      </c>
      <c r="G20" s="20"/>
      <c r="H20" s="45"/>
      <c r="I20" s="46">
        <f>SUM(I10:I19)+INT(SUM(J10:J19)/100)</f>
        <v>508526</v>
      </c>
      <c r="J20" s="44">
        <f>MOD(SUM(J10:J19),100)</f>
        <v>33</v>
      </c>
    </row>
    <row r="21" spans="1:10" ht="18.75">
      <c r="A21" s="36"/>
      <c r="B21" s="20"/>
      <c r="C21" s="47"/>
      <c r="D21" s="47"/>
      <c r="E21" s="37">
        <v>28290</v>
      </c>
      <c r="F21" s="48" t="s">
        <v>15</v>
      </c>
      <c r="G21" s="20" t="s">
        <v>36</v>
      </c>
      <c r="H21" s="34" t="s">
        <v>37</v>
      </c>
      <c r="I21" s="37"/>
      <c r="J21" s="48"/>
    </row>
    <row r="22" spans="1:10" ht="18.75">
      <c r="A22" s="36"/>
      <c r="B22" s="20"/>
      <c r="C22" s="47"/>
      <c r="D22" s="47"/>
      <c r="E22" s="32"/>
      <c r="F22" s="48"/>
      <c r="G22" s="20" t="s">
        <v>38</v>
      </c>
      <c r="H22" s="34" t="s">
        <v>39</v>
      </c>
      <c r="I22" s="32"/>
      <c r="J22" s="48"/>
    </row>
    <row r="23" spans="1:10" ht="18.75">
      <c r="A23" s="36"/>
      <c r="B23" s="20"/>
      <c r="C23" s="47"/>
      <c r="D23" s="47"/>
      <c r="E23" s="37">
        <v>10000</v>
      </c>
      <c r="F23" s="48" t="s">
        <v>15</v>
      </c>
      <c r="G23" s="20" t="s">
        <v>40</v>
      </c>
      <c r="H23" s="34" t="s">
        <v>41</v>
      </c>
      <c r="I23" s="37"/>
      <c r="J23" s="48"/>
    </row>
    <row r="24" spans="1:10" ht="18.75">
      <c r="A24" s="36"/>
      <c r="B24" s="20"/>
      <c r="C24" s="47"/>
      <c r="D24" s="47"/>
      <c r="E24" s="37">
        <v>221250</v>
      </c>
      <c r="F24" s="48" t="s">
        <v>15</v>
      </c>
      <c r="G24" s="20" t="s">
        <v>42</v>
      </c>
      <c r="H24" s="34" t="s">
        <v>43</v>
      </c>
      <c r="I24" s="37">
        <v>15000</v>
      </c>
      <c r="J24" s="48" t="s">
        <v>15</v>
      </c>
    </row>
    <row r="25" spans="1:10" ht="18.75">
      <c r="A25" s="36"/>
      <c r="B25" s="20"/>
      <c r="C25" s="47"/>
      <c r="D25" s="47"/>
      <c r="E25" s="37">
        <v>834060</v>
      </c>
      <c r="F25" s="48" t="s">
        <v>15</v>
      </c>
      <c r="G25" s="20" t="s">
        <v>44</v>
      </c>
      <c r="H25" s="34" t="s">
        <v>45</v>
      </c>
      <c r="I25" s="37"/>
      <c r="J25" s="48"/>
    </row>
    <row r="26" spans="1:10" ht="18.75">
      <c r="A26" s="49"/>
      <c r="B26" s="11"/>
      <c r="C26" s="31"/>
      <c r="D26" s="31"/>
      <c r="E26" s="37"/>
      <c r="F26" s="48"/>
      <c r="G26" s="20" t="s">
        <v>46</v>
      </c>
      <c r="H26" s="34" t="s">
        <v>47</v>
      </c>
      <c r="I26" s="37"/>
      <c r="J26" s="48"/>
    </row>
    <row r="27" spans="1:10" ht="18.75">
      <c r="A27" s="49"/>
      <c r="B27" s="11"/>
      <c r="C27" s="31"/>
      <c r="D27" s="31"/>
      <c r="E27" s="37"/>
      <c r="F27" s="48"/>
      <c r="G27" s="20" t="s">
        <v>48</v>
      </c>
      <c r="H27" s="34" t="s">
        <v>49</v>
      </c>
      <c r="I27" s="37"/>
      <c r="J27" s="48"/>
    </row>
    <row r="28" spans="1:10" ht="18.75">
      <c r="A28" s="36"/>
      <c r="B28" s="20"/>
      <c r="C28" s="47"/>
      <c r="D28" s="47"/>
      <c r="E28" s="37"/>
      <c r="F28" s="48"/>
      <c r="G28" s="20" t="s">
        <v>50</v>
      </c>
      <c r="H28" s="34" t="s">
        <v>51</v>
      </c>
      <c r="I28" s="37"/>
      <c r="J28" s="48"/>
    </row>
    <row r="29" spans="1:10" ht="18.75">
      <c r="A29" s="36"/>
      <c r="B29" s="20"/>
      <c r="C29" s="47"/>
      <c r="D29" s="47"/>
      <c r="E29" s="37">
        <v>2554422</v>
      </c>
      <c r="F29" s="33">
        <v>29</v>
      </c>
      <c r="G29" s="20" t="s">
        <v>52</v>
      </c>
      <c r="H29" s="34" t="s">
        <v>53</v>
      </c>
      <c r="I29" s="37">
        <v>342975</v>
      </c>
      <c r="J29" s="48">
        <v>24</v>
      </c>
    </row>
    <row r="30" spans="1:10" ht="18.75">
      <c r="A30" s="36"/>
      <c r="B30" s="20"/>
      <c r="C30" s="47"/>
      <c r="D30" s="47"/>
      <c r="E30" s="37">
        <v>601865</v>
      </c>
      <c r="F30" s="33" t="s">
        <v>15</v>
      </c>
      <c r="G30" s="20" t="s">
        <v>54</v>
      </c>
      <c r="H30" s="34" t="s">
        <v>55</v>
      </c>
      <c r="I30" s="37">
        <v>2475</v>
      </c>
      <c r="J30" s="33" t="s">
        <v>15</v>
      </c>
    </row>
    <row r="31" spans="1:10" ht="18.75">
      <c r="A31" s="36"/>
      <c r="B31" s="20"/>
      <c r="C31" s="47"/>
      <c r="D31" s="47"/>
      <c r="E31" s="37"/>
      <c r="F31" s="33"/>
      <c r="G31" s="20" t="s">
        <v>56</v>
      </c>
      <c r="H31" s="34" t="s">
        <v>57</v>
      </c>
      <c r="I31" s="37"/>
      <c r="J31" s="33"/>
    </row>
    <row r="32" spans="1:10" ht="18.75">
      <c r="A32" s="36"/>
      <c r="B32" s="20"/>
      <c r="C32" s="47"/>
      <c r="D32" s="47"/>
      <c r="E32" s="37">
        <v>0</v>
      </c>
      <c r="F32" s="33">
        <v>1</v>
      </c>
      <c r="G32" s="20" t="s">
        <v>58</v>
      </c>
      <c r="H32" s="34" t="s">
        <v>59</v>
      </c>
      <c r="I32" s="37"/>
      <c r="J32" s="33"/>
    </row>
    <row r="33" spans="1:10" ht="18.75">
      <c r="A33" s="36"/>
      <c r="B33" s="20"/>
      <c r="C33" s="47"/>
      <c r="D33" s="47"/>
      <c r="E33" s="37"/>
      <c r="F33" s="33"/>
      <c r="G33" s="20" t="s">
        <v>60</v>
      </c>
      <c r="H33" s="34" t="s">
        <v>61</v>
      </c>
      <c r="I33" s="37"/>
      <c r="J33" s="33"/>
    </row>
    <row r="34" spans="1:10" ht="18.75">
      <c r="A34" s="36"/>
      <c r="B34" s="20"/>
      <c r="C34" s="47"/>
      <c r="D34" s="47"/>
      <c r="E34" s="37"/>
      <c r="F34" s="33"/>
      <c r="G34" s="20"/>
      <c r="H34" s="34"/>
      <c r="I34" s="37"/>
      <c r="J34" s="33"/>
    </row>
    <row r="35" spans="1:10" ht="18.75">
      <c r="A35" s="36"/>
      <c r="B35" s="20"/>
      <c r="C35" s="47"/>
      <c r="D35" s="47"/>
      <c r="E35" s="37"/>
      <c r="F35" s="33"/>
      <c r="G35" s="20"/>
      <c r="H35" s="34"/>
      <c r="I35" s="37"/>
      <c r="J35" s="33"/>
    </row>
    <row r="36" spans="1:10" ht="18.75">
      <c r="A36" s="36"/>
      <c r="B36" s="20"/>
      <c r="C36" s="47"/>
      <c r="D36" s="47"/>
      <c r="E36" s="37"/>
      <c r="F36" s="33"/>
      <c r="G36" s="20"/>
      <c r="H36" s="34"/>
      <c r="I36" s="37"/>
      <c r="J36" s="33"/>
    </row>
    <row r="37" spans="1:10" ht="18.75">
      <c r="A37" s="36"/>
      <c r="B37" s="20"/>
      <c r="C37" s="47"/>
      <c r="D37" s="47"/>
      <c r="E37" s="37"/>
      <c r="F37" s="33"/>
      <c r="G37" s="20"/>
      <c r="H37" s="34"/>
      <c r="I37" s="37"/>
      <c r="J37" s="33"/>
    </row>
    <row r="38" spans="1:10" ht="18.75">
      <c r="A38" s="36"/>
      <c r="B38" s="20"/>
      <c r="C38" s="47"/>
      <c r="D38" s="47"/>
      <c r="E38" s="37"/>
      <c r="F38" s="48"/>
      <c r="G38" s="20"/>
      <c r="H38" s="34"/>
      <c r="I38" s="37"/>
      <c r="J38" s="48"/>
    </row>
    <row r="39" spans="1:10" ht="18.75">
      <c r="A39" s="20"/>
      <c r="B39" s="20"/>
      <c r="C39" s="47"/>
      <c r="D39" s="47"/>
      <c r="E39" s="50"/>
      <c r="F39" s="48"/>
      <c r="G39" s="20"/>
      <c r="H39" s="51"/>
      <c r="I39" s="50"/>
      <c r="J39" s="48"/>
    </row>
    <row r="40" spans="1:10" ht="18.75">
      <c r="A40" s="25"/>
      <c r="B40" s="52"/>
      <c r="C40" s="53">
        <f>SUM(C21:C39)+INT(SUM(D21:D39)/100)</f>
        <v>0</v>
      </c>
      <c r="D40" s="52">
        <f>MOD(SUM(D21:D39),100)</f>
        <v>0</v>
      </c>
      <c r="E40" s="54">
        <f>SUM(E21:E39)+INT(SUM(F21:F39)/100)</f>
        <v>4249887</v>
      </c>
      <c r="F40" s="44">
        <f>MOD(SUM(F21:F39),100)</f>
        <v>30</v>
      </c>
      <c r="G40" s="25"/>
      <c r="H40" s="25"/>
      <c r="I40" s="54">
        <f>SUM(I21:I39)+INT(SUM(J21:J39)/100)</f>
        <v>360450</v>
      </c>
      <c r="J40" s="44">
        <f>MOD(SUM(J21:J39),100)</f>
        <v>24</v>
      </c>
    </row>
    <row r="41" spans="1:10" ht="18.75">
      <c r="A41" s="55"/>
      <c r="B41" s="56"/>
      <c r="C41" s="57">
        <f>SUM(C20+C40)+INT(SUM(D20+D40)/100)</f>
        <v>4253564</v>
      </c>
      <c r="D41" s="56">
        <f>MOD(SUM(D20+D40),100)</f>
        <v>0</v>
      </c>
      <c r="E41" s="58">
        <f>SUM(E20+E40)+INT(SUM(F20+F40)/100)</f>
        <v>21667823</v>
      </c>
      <c r="F41" s="59">
        <f>MOD(SUM(F20+F40),100)</f>
        <v>96</v>
      </c>
      <c r="G41" s="60" t="s">
        <v>62</v>
      </c>
      <c r="I41" s="61">
        <f>SUM(I20+I40)+INT(SUM(J20+J40)/100)</f>
        <v>868976</v>
      </c>
      <c r="J41" s="59">
        <f>MOD(SUM(J20+J40),100)</f>
        <v>57</v>
      </c>
    </row>
    <row r="42" spans="1:10" ht="19.5" thickBot="1">
      <c r="A42" s="16"/>
      <c r="B42" s="16"/>
      <c r="C42" s="16"/>
      <c r="D42" s="16"/>
      <c r="E42" s="62"/>
      <c r="F42" s="62"/>
      <c r="I42" s="62"/>
      <c r="J42" s="62"/>
    </row>
    <row r="43" spans="1:10" ht="19.5" customHeight="1" thickTop="1">
      <c r="A43" s="5" t="s">
        <v>3</v>
      </c>
      <c r="B43" s="6"/>
      <c r="C43" s="6"/>
      <c r="D43" s="6"/>
      <c r="E43" s="6"/>
      <c r="F43" s="7"/>
      <c r="G43" s="8"/>
      <c r="H43" s="8"/>
      <c r="I43" s="5" t="s">
        <v>4</v>
      </c>
      <c r="J43" s="7"/>
    </row>
    <row r="44" spans="1:10" ht="17.25" customHeight="1">
      <c r="A44" s="9" t="s">
        <v>5</v>
      </c>
      <c r="B44" s="10"/>
      <c r="C44" s="9" t="s">
        <v>6</v>
      </c>
      <c r="D44" s="10"/>
      <c r="E44" s="9" t="s">
        <v>7</v>
      </c>
      <c r="F44" s="10"/>
      <c r="G44" s="11" t="s">
        <v>8</v>
      </c>
      <c r="H44" s="12" t="s">
        <v>9</v>
      </c>
      <c r="I44" s="13" t="s">
        <v>7</v>
      </c>
      <c r="J44" s="13"/>
    </row>
    <row r="45" spans="1:10" ht="18" customHeight="1" thickBot="1">
      <c r="A45" s="14" t="s">
        <v>10</v>
      </c>
      <c r="B45" s="15"/>
      <c r="C45" s="14" t="s">
        <v>11</v>
      </c>
      <c r="D45" s="15"/>
      <c r="E45" s="14" t="s">
        <v>10</v>
      </c>
      <c r="F45" s="15"/>
      <c r="G45" s="16"/>
      <c r="H45" s="17" t="s">
        <v>12</v>
      </c>
      <c r="I45" s="18" t="s">
        <v>10</v>
      </c>
      <c r="J45" s="18"/>
    </row>
    <row r="46" spans="1:10" ht="17.25" customHeight="1" thickTop="1">
      <c r="A46" s="63"/>
      <c r="B46" s="64"/>
      <c r="C46" s="64"/>
      <c r="D46" s="64"/>
      <c r="E46" s="65"/>
      <c r="F46" s="66"/>
      <c r="G46" s="67" t="s">
        <v>63</v>
      </c>
      <c r="H46" s="64"/>
      <c r="I46" s="65"/>
      <c r="J46" s="68"/>
    </row>
    <row r="47" spans="1:10" ht="19.5" customHeight="1">
      <c r="A47" s="69">
        <v>2825360</v>
      </c>
      <c r="B47" s="11" t="s">
        <v>15</v>
      </c>
      <c r="C47" s="11"/>
      <c r="D47" s="11"/>
      <c r="E47" s="32">
        <v>1311352</v>
      </c>
      <c r="F47" s="33" t="s">
        <v>15</v>
      </c>
      <c r="G47" s="20" t="s">
        <v>64</v>
      </c>
      <c r="H47" s="34" t="s">
        <v>65</v>
      </c>
      <c r="I47" s="32">
        <v>63038</v>
      </c>
      <c r="J47" s="33" t="s">
        <v>15</v>
      </c>
    </row>
    <row r="48" spans="1:10" ht="19.5" customHeight="1">
      <c r="A48" s="69">
        <v>2474640</v>
      </c>
      <c r="B48" s="11" t="s">
        <v>15</v>
      </c>
      <c r="C48" s="11"/>
      <c r="D48" s="11"/>
      <c r="E48" s="32">
        <v>1017591</v>
      </c>
      <c r="F48" s="33" t="s">
        <v>15</v>
      </c>
      <c r="G48" s="20" t="s">
        <v>66</v>
      </c>
      <c r="H48" s="34" t="s">
        <v>67</v>
      </c>
      <c r="I48" s="32">
        <v>218720</v>
      </c>
      <c r="J48" s="33" t="s">
        <v>15</v>
      </c>
    </row>
    <row r="49" spans="1:10" ht="19.5" customHeight="1">
      <c r="A49" s="69">
        <v>9534300</v>
      </c>
      <c r="B49" s="11" t="s">
        <v>15</v>
      </c>
      <c r="C49" s="11"/>
      <c r="D49" s="11"/>
      <c r="E49" s="32">
        <v>4853631</v>
      </c>
      <c r="F49" s="33" t="s">
        <v>15</v>
      </c>
      <c r="G49" s="20" t="s">
        <v>68</v>
      </c>
      <c r="H49" s="34" t="s">
        <v>69</v>
      </c>
      <c r="I49" s="32">
        <v>693965</v>
      </c>
      <c r="J49" s="33" t="s">
        <v>15</v>
      </c>
    </row>
    <row r="50" spans="1:10" ht="19.5" customHeight="1">
      <c r="A50" s="38">
        <v>769400</v>
      </c>
      <c r="B50" s="11" t="s">
        <v>15</v>
      </c>
      <c r="C50" s="11"/>
      <c r="D50" s="11"/>
      <c r="E50" s="70">
        <v>291597</v>
      </c>
      <c r="F50" s="33" t="s">
        <v>15</v>
      </c>
      <c r="G50" s="20" t="s">
        <v>70</v>
      </c>
      <c r="H50" s="34" t="s">
        <v>71</v>
      </c>
      <c r="I50" s="70">
        <v>42700</v>
      </c>
      <c r="J50" s="33" t="s">
        <v>15</v>
      </c>
    </row>
    <row r="51" spans="1:10" ht="19.5" customHeight="1">
      <c r="A51" s="69">
        <v>5648600</v>
      </c>
      <c r="B51" s="11" t="s">
        <v>15</v>
      </c>
      <c r="C51" s="11"/>
      <c r="D51" s="11"/>
      <c r="E51" s="32">
        <v>2011483</v>
      </c>
      <c r="F51" s="33">
        <v>50</v>
      </c>
      <c r="G51" s="20" t="s">
        <v>72</v>
      </c>
      <c r="H51" s="34" t="s">
        <v>73</v>
      </c>
      <c r="I51" s="32">
        <v>183286</v>
      </c>
      <c r="J51" s="33">
        <v>45</v>
      </c>
    </row>
    <row r="52" spans="1:10" ht="19.5" customHeight="1">
      <c r="A52" s="38">
        <v>2475400</v>
      </c>
      <c r="B52" s="11" t="s">
        <v>15</v>
      </c>
      <c r="C52" s="11"/>
      <c r="D52" s="11"/>
      <c r="E52" s="70">
        <v>516649</v>
      </c>
      <c r="F52" s="33">
        <v>88</v>
      </c>
      <c r="G52" s="20" t="s">
        <v>74</v>
      </c>
      <c r="H52" s="34" t="s">
        <v>75</v>
      </c>
      <c r="I52" s="70">
        <v>142087</v>
      </c>
      <c r="J52" s="33">
        <v>90</v>
      </c>
    </row>
    <row r="53" spans="1:10" ht="19.5" customHeight="1">
      <c r="A53" s="69">
        <v>775000</v>
      </c>
      <c r="B53" s="11" t="s">
        <v>15</v>
      </c>
      <c r="C53" s="11"/>
      <c r="D53" s="11"/>
      <c r="E53" s="37">
        <v>281488</v>
      </c>
      <c r="F53" s="33">
        <v>12</v>
      </c>
      <c r="G53" s="20" t="s">
        <v>76</v>
      </c>
      <c r="H53" s="34" t="s">
        <v>77</v>
      </c>
      <c r="I53" s="37">
        <v>91304</v>
      </c>
      <c r="J53" s="33">
        <v>81</v>
      </c>
    </row>
    <row r="54" spans="1:10" ht="19.5" customHeight="1">
      <c r="A54" s="69">
        <v>1912300</v>
      </c>
      <c r="B54" s="11" t="s">
        <v>15</v>
      </c>
      <c r="C54" s="11"/>
      <c r="D54" s="11"/>
      <c r="E54" s="37">
        <v>73000</v>
      </c>
      <c r="F54" s="33" t="s">
        <v>15</v>
      </c>
      <c r="G54" s="20" t="s">
        <v>78</v>
      </c>
      <c r="H54" s="34" t="s">
        <v>79</v>
      </c>
      <c r="I54" s="37">
        <v>44000</v>
      </c>
      <c r="J54" s="33" t="s">
        <v>15</v>
      </c>
    </row>
    <row r="55" spans="1:10" ht="19.5" customHeight="1">
      <c r="A55" s="69">
        <v>3049000</v>
      </c>
      <c r="B55" s="11" t="s">
        <v>15</v>
      </c>
      <c r="C55" s="11"/>
      <c r="D55" s="11"/>
      <c r="E55" s="37">
        <v>82800</v>
      </c>
      <c r="F55" s="33" t="s">
        <v>15</v>
      </c>
      <c r="G55" s="20" t="s">
        <v>80</v>
      </c>
      <c r="H55" s="34" t="s">
        <v>81</v>
      </c>
      <c r="I55" s="37"/>
      <c r="J55" s="33"/>
    </row>
    <row r="56" spans="1:10" ht="19.5" customHeight="1">
      <c r="A56" s="69">
        <v>20000</v>
      </c>
      <c r="B56" s="11" t="s">
        <v>15</v>
      </c>
      <c r="C56" s="11"/>
      <c r="D56" s="11"/>
      <c r="E56" s="37"/>
      <c r="F56" s="33"/>
      <c r="G56" s="20" t="s">
        <v>82</v>
      </c>
      <c r="H56" s="34" t="s">
        <v>83</v>
      </c>
      <c r="I56" s="37"/>
      <c r="J56" s="33"/>
    </row>
    <row r="57" spans="1:11" ht="19.5" customHeight="1">
      <c r="A57" s="69">
        <v>986000</v>
      </c>
      <c r="B57" s="11" t="s">
        <v>15</v>
      </c>
      <c r="C57" s="11"/>
      <c r="D57" s="11"/>
      <c r="E57" s="37">
        <v>508000</v>
      </c>
      <c r="F57" s="33" t="s">
        <v>15</v>
      </c>
      <c r="G57" s="20" t="s">
        <v>84</v>
      </c>
      <c r="H57" s="34" t="s">
        <v>85</v>
      </c>
      <c r="I57" s="37"/>
      <c r="J57" s="33"/>
      <c r="K57" s="71" t="e">
        <f>SUM(#REF!+#REF!)</f>
        <v>#REF!</v>
      </c>
    </row>
    <row r="58" spans="1:10" ht="19.5" customHeight="1">
      <c r="A58" s="72">
        <f>SUM(A47:A57)</f>
        <v>30470000</v>
      </c>
      <c r="B58" s="41" t="s">
        <v>15</v>
      </c>
      <c r="C58" s="41">
        <f>SUM(C46:C57)+INT(SUM(D46:D57)/100)</f>
        <v>0</v>
      </c>
      <c r="D58" s="41">
        <f>MOD(SUM(D46:D57),100)</f>
        <v>0</v>
      </c>
      <c r="E58" s="73">
        <f>SUM(E46:E57)+INT(SUM(F46:F57)/100)</f>
        <v>10947592</v>
      </c>
      <c r="F58" s="44">
        <f>MOD(SUM(F46:F57),100)</f>
        <v>50</v>
      </c>
      <c r="G58" s="20"/>
      <c r="H58" s="34"/>
      <c r="I58" s="46">
        <f>SUM(I46:I57)+INT(SUM(J46:J57)/100)</f>
        <v>1479102</v>
      </c>
      <c r="J58" s="44">
        <f>MOD(SUM(J46:J57),100)</f>
        <v>16</v>
      </c>
    </row>
    <row r="59" spans="1:10" ht="19.5" customHeight="1">
      <c r="A59" s="38"/>
      <c r="B59" s="11"/>
      <c r="C59" s="11"/>
      <c r="D59" s="11"/>
      <c r="E59" s="37"/>
      <c r="F59" s="48"/>
      <c r="G59" s="20" t="s">
        <v>36</v>
      </c>
      <c r="H59" s="34" t="s">
        <v>37</v>
      </c>
      <c r="I59" s="37"/>
      <c r="J59" s="48"/>
    </row>
    <row r="60" spans="1:10" ht="19.5" customHeight="1">
      <c r="A60" s="38"/>
      <c r="B60" s="11"/>
      <c r="C60" s="11"/>
      <c r="D60" s="11"/>
      <c r="E60" s="37"/>
      <c r="F60" s="48"/>
      <c r="G60" s="35" t="s">
        <v>40</v>
      </c>
      <c r="H60" s="11">
        <v>113303</v>
      </c>
      <c r="I60" s="37"/>
      <c r="J60" s="48"/>
    </row>
    <row r="61" spans="1:10" ht="19.5" customHeight="1">
      <c r="A61" s="38"/>
      <c r="B61" s="11"/>
      <c r="C61" s="11"/>
      <c r="D61" s="11"/>
      <c r="E61" s="37">
        <v>253990</v>
      </c>
      <c r="F61" s="48" t="s">
        <v>15</v>
      </c>
      <c r="G61" s="20" t="s">
        <v>86</v>
      </c>
      <c r="H61" s="34" t="s">
        <v>43</v>
      </c>
      <c r="I61" s="37">
        <v>43840</v>
      </c>
      <c r="J61" s="48" t="s">
        <v>15</v>
      </c>
    </row>
    <row r="62" spans="1:10" ht="19.5" customHeight="1">
      <c r="A62" s="38"/>
      <c r="B62" s="11"/>
      <c r="C62" s="11"/>
      <c r="D62" s="11"/>
      <c r="E62" s="37">
        <v>1268205</v>
      </c>
      <c r="F62" s="48" t="s">
        <v>15</v>
      </c>
      <c r="G62" s="20" t="s">
        <v>44</v>
      </c>
      <c r="H62" s="34" t="s">
        <v>45</v>
      </c>
      <c r="I62" s="37"/>
      <c r="J62" s="48"/>
    </row>
    <row r="63" spans="1:10" ht="19.5" customHeight="1">
      <c r="A63" s="38"/>
      <c r="B63" s="11"/>
      <c r="C63" s="11"/>
      <c r="D63" s="11"/>
      <c r="E63" s="37">
        <v>262151</v>
      </c>
      <c r="F63" s="48">
        <v>86</v>
      </c>
      <c r="G63" s="20" t="s">
        <v>56</v>
      </c>
      <c r="H63" s="34" t="s">
        <v>57</v>
      </c>
      <c r="I63" s="37"/>
      <c r="J63" s="48"/>
    </row>
    <row r="64" spans="1:10" ht="19.5" customHeight="1">
      <c r="A64" s="38"/>
      <c r="B64" s="11"/>
      <c r="C64" s="11"/>
      <c r="D64" s="11"/>
      <c r="E64" s="37"/>
      <c r="F64" s="48"/>
      <c r="G64" s="20" t="s">
        <v>48</v>
      </c>
      <c r="H64" s="34" t="s">
        <v>49</v>
      </c>
      <c r="I64" s="37"/>
      <c r="J64" s="48"/>
    </row>
    <row r="65" spans="1:10" ht="19.5" customHeight="1">
      <c r="A65" s="38"/>
      <c r="B65" s="11"/>
      <c r="C65" s="11"/>
      <c r="D65" s="11"/>
      <c r="E65" s="37"/>
      <c r="F65" s="48"/>
      <c r="G65" s="20" t="s">
        <v>87</v>
      </c>
      <c r="H65" s="34" t="s">
        <v>51</v>
      </c>
      <c r="I65" s="37"/>
      <c r="J65" s="48"/>
    </row>
    <row r="66" spans="1:10" ht="19.5" customHeight="1">
      <c r="A66" s="38"/>
      <c r="B66" s="11"/>
      <c r="C66" s="11"/>
      <c r="D66" s="11"/>
      <c r="E66" s="37">
        <v>2599358</v>
      </c>
      <c r="F66" s="33">
        <v>51</v>
      </c>
      <c r="G66" s="20" t="s">
        <v>88</v>
      </c>
      <c r="H66" s="34" t="s">
        <v>53</v>
      </c>
      <c r="I66" s="37">
        <v>350017</v>
      </c>
      <c r="J66" s="33">
        <v>40</v>
      </c>
    </row>
    <row r="67" spans="1:10" ht="19.5" customHeight="1">
      <c r="A67" s="38"/>
      <c r="B67" s="11"/>
      <c r="C67" s="11"/>
      <c r="D67" s="11"/>
      <c r="E67" s="37">
        <v>556000</v>
      </c>
      <c r="F67" s="48" t="s">
        <v>15</v>
      </c>
      <c r="G67" s="20" t="s">
        <v>89</v>
      </c>
      <c r="H67" s="34" t="s">
        <v>55</v>
      </c>
      <c r="I67" s="37"/>
      <c r="J67" s="48"/>
    </row>
    <row r="68" spans="1:10" ht="19.5" customHeight="1">
      <c r="A68" s="69"/>
      <c r="B68" s="20"/>
      <c r="C68" s="20"/>
      <c r="D68" s="20"/>
      <c r="E68" s="32">
        <v>0</v>
      </c>
      <c r="F68" s="33">
        <v>1</v>
      </c>
      <c r="G68" s="20" t="s">
        <v>58</v>
      </c>
      <c r="H68" s="34" t="s">
        <v>59</v>
      </c>
      <c r="I68" s="32"/>
      <c r="J68" s="48"/>
    </row>
    <row r="69" spans="1:10" ht="19.5" customHeight="1">
      <c r="A69" s="69"/>
      <c r="B69" s="20"/>
      <c r="C69" s="20"/>
      <c r="D69" s="20"/>
      <c r="E69" s="32"/>
      <c r="F69" s="48"/>
      <c r="G69" s="35" t="s">
        <v>60</v>
      </c>
      <c r="H69" s="51" t="s">
        <v>61</v>
      </c>
      <c r="I69" s="32"/>
      <c r="J69" s="48"/>
    </row>
    <row r="70" spans="1:10" ht="19.5" customHeight="1">
      <c r="A70" s="53"/>
      <c r="B70" s="52"/>
      <c r="C70" s="52"/>
      <c r="D70" s="52"/>
      <c r="E70" s="54">
        <f>SUM(E59:E69)+INT(SUM(F59:F69)/100)</f>
        <v>4939705</v>
      </c>
      <c r="F70" s="44">
        <f>MOD(SUM(F59:F69),100)</f>
        <v>38</v>
      </c>
      <c r="G70" s="35"/>
      <c r="H70" s="25"/>
      <c r="I70" s="54">
        <f>SUM(I59:I69)+INT(SUM(J59:J69)/100)</f>
        <v>393857</v>
      </c>
      <c r="J70" s="44">
        <f>MOD(SUM(J59:J69),100)</f>
        <v>40</v>
      </c>
    </row>
    <row r="71" spans="1:10" ht="19.5" customHeight="1">
      <c r="A71" s="74"/>
      <c r="B71" s="75"/>
      <c r="C71" s="75"/>
      <c r="D71" s="75"/>
      <c r="E71" s="76">
        <f>SUM(E58+E70)+INT(SUM(F58+F70)/100)</f>
        <v>15887297</v>
      </c>
      <c r="F71" s="77">
        <f>MOD(SUM(F58+F70),100)</f>
        <v>88</v>
      </c>
      <c r="G71" s="78" t="s">
        <v>90</v>
      </c>
      <c r="H71" s="79"/>
      <c r="I71" s="80">
        <f>SUM(I58+I70)+INT(SUM(J58+J70)/100)</f>
        <v>1872959</v>
      </c>
      <c r="J71" s="77">
        <f>MOD(SUM(J58+J70),100)</f>
        <v>56</v>
      </c>
    </row>
    <row r="72" spans="1:10" ht="19.5" customHeight="1">
      <c r="A72" s="81"/>
      <c r="B72" s="81"/>
      <c r="C72" s="81"/>
      <c r="D72" s="81"/>
      <c r="E72" s="50">
        <v>6814422</v>
      </c>
      <c r="F72" s="33">
        <v>8</v>
      </c>
      <c r="G72" s="78" t="s">
        <v>91</v>
      </c>
      <c r="H72" s="79"/>
      <c r="I72" s="82"/>
      <c r="J72" s="59"/>
    </row>
    <row r="73" spans="5:10" ht="19.5" customHeight="1">
      <c r="E73" s="32"/>
      <c r="F73" s="32"/>
      <c r="G73" s="35" t="s">
        <v>92</v>
      </c>
      <c r="I73" s="83"/>
      <c r="J73" s="26"/>
    </row>
    <row r="74" spans="5:10" ht="19.5" customHeight="1">
      <c r="E74" s="73"/>
      <c r="F74" s="84"/>
      <c r="G74" s="78" t="s">
        <v>93</v>
      </c>
      <c r="H74" s="79"/>
      <c r="I74" s="82" t="s">
        <v>94</v>
      </c>
      <c r="J74" s="59" t="s">
        <v>95</v>
      </c>
    </row>
    <row r="75" spans="1:10" ht="19.5" customHeight="1" thickBot="1">
      <c r="A75" s="85"/>
      <c r="B75" s="85"/>
      <c r="C75" s="85"/>
      <c r="D75" s="85"/>
      <c r="E75" s="86">
        <f>SUM(E8+E41-E71)+INT(SUM(F8+F41-F71)/100)</f>
        <v>32293721</v>
      </c>
      <c r="F75" s="87">
        <f>MOD(SUM(F8+F41-F71),100)</f>
        <v>36</v>
      </c>
      <c r="G75" s="2" t="s">
        <v>96</v>
      </c>
      <c r="H75" s="85"/>
      <c r="I75" s="88">
        <f>SUM(I8+I41-I71)+INT(SUM(J8+J41-J71)/100)</f>
        <v>34114150</v>
      </c>
      <c r="J75" s="87">
        <f>MOD(SUM(J8+J41-J71),100)</f>
        <v>36</v>
      </c>
    </row>
    <row r="76" spans="5:10" ht="19.5" thickTop="1">
      <c r="E76" s="89"/>
      <c r="F76" s="89"/>
      <c r="I76" s="89"/>
      <c r="J76" s="89"/>
    </row>
    <row r="77" spans="9:10" ht="18.75">
      <c r="I77" s="89"/>
      <c r="J77" s="89"/>
    </row>
    <row r="78" spans="9:10" ht="18.75">
      <c r="I78" s="89"/>
      <c r="J78" s="89"/>
    </row>
    <row r="79" spans="9:10" ht="18.75">
      <c r="I79" s="89"/>
      <c r="J79" s="89"/>
    </row>
  </sheetData>
  <sheetProtection/>
  <mergeCells count="26">
    <mergeCell ref="G71:H71"/>
    <mergeCell ref="G72:H72"/>
    <mergeCell ref="G74:H74"/>
    <mergeCell ref="A44:B44"/>
    <mergeCell ref="C44:D44"/>
    <mergeCell ref="E44:F44"/>
    <mergeCell ref="I44:J44"/>
    <mergeCell ref="A45:B45"/>
    <mergeCell ref="C45:D45"/>
    <mergeCell ref="E45:F45"/>
    <mergeCell ref="I45:J45"/>
    <mergeCell ref="A7:B7"/>
    <mergeCell ref="C7:D7"/>
    <mergeCell ref="E7:F7"/>
    <mergeCell ref="I7:J7"/>
    <mergeCell ref="A43:F43"/>
    <mergeCell ref="I43:J43"/>
    <mergeCell ref="A1:J1"/>
    <mergeCell ref="A2:J2"/>
    <mergeCell ref="A3:J3"/>
    <mergeCell ref="A5:F5"/>
    <mergeCell ref="I5:J5"/>
    <mergeCell ref="A6:B6"/>
    <mergeCell ref="C6:D6"/>
    <mergeCell ref="E6:F6"/>
    <mergeCell ref="I6:J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2015-10-16T07:45:07Z</dcterms:created>
  <dcterms:modified xsi:type="dcterms:W3CDTF">2015-10-16T07:47:07Z</dcterms:modified>
  <cp:category/>
  <cp:version/>
  <cp:contentType/>
  <cp:contentStatus/>
</cp:coreProperties>
</file>